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bookViews>
    <workbookView xWindow="0" yWindow="0" windowWidth="20730" windowHeight="11130" tabRatio="905" firstSheet="5" activeTab="8"/>
  </bookViews>
  <sheets>
    <sheet name="Раздел1" sheetId="1" r:id="rId1"/>
    <sheet name="Раздел2 (2)" sheetId="22" r:id="rId2"/>
    <sheet name="заработная плата 111" sheetId="16" r:id="rId3"/>
    <sheet name="налоги 119 " sheetId="17" r:id="rId4"/>
    <sheet name="закупки обл 611" sheetId="18" r:id="rId5"/>
    <sheet name="налоги 290" sheetId="19" r:id="rId6"/>
    <sheet name="закупки мест 611" sheetId="20" r:id="rId7"/>
    <sheet name="закупки вб" sheetId="21" r:id="rId8"/>
    <sheet name="закупки мест 612" sheetId="23" r:id="rId9"/>
  </sheets>
  <definedNames>
    <definedName name="_xlnm.Print_Titles" localSheetId="0">Раздел1!$24:$27</definedName>
    <definedName name="_xlnm.Print_Titles" localSheetId="1">'Раздел2 (2)'!$3:$6</definedName>
    <definedName name="_xlnm.Print_Area" localSheetId="7">'закупки вб'!$A$1:$N$22</definedName>
    <definedName name="_xlnm.Print_Area" localSheetId="6">'закупки мест 611'!$A$1:$N$69</definedName>
    <definedName name="_xlnm.Print_Area" localSheetId="8">'закупки мест 612'!$A$1:$N$72</definedName>
    <definedName name="_xlnm.Print_Area" localSheetId="4">'закупки обл 611'!$A$1:$Q$41</definedName>
    <definedName name="_xlnm.Print_Area" localSheetId="2">'заработная плата 111'!$A$1:$O$52</definedName>
    <definedName name="_xlnm.Print_Area" localSheetId="3">'налоги 119 '!$A$1:$M$67</definedName>
    <definedName name="_xlnm.Print_Area" localSheetId="0">Раздел1!$A$1:$BZ$119</definedName>
    <definedName name="_xlnm.Print_Area" localSheetId="1">'Раздел2 (2)'!$A$1:$BX$73</definedName>
  </definedNames>
  <calcPr calcId="162913"/>
</workbook>
</file>

<file path=xl/calcChain.xml><?xml version="1.0" encoding="utf-8"?>
<calcChain xmlns="http://schemas.openxmlformats.org/spreadsheetml/2006/main">
  <c r="AW98" i="1" l="1"/>
  <c r="AW96" i="1"/>
  <c r="CB96" i="1"/>
  <c r="I20" i="23"/>
  <c r="AW63" i="1" l="1"/>
  <c r="AW36" i="1"/>
  <c r="AW20" i="22" l="1"/>
  <c r="AW36" i="22"/>
  <c r="J29" i="16"/>
  <c r="I44" i="17"/>
  <c r="I21" i="20"/>
  <c r="I16" i="20"/>
  <c r="J13" i="16"/>
  <c r="N37" i="18"/>
  <c r="J16" i="21" l="1"/>
  <c r="J15" i="21"/>
  <c r="AW59" i="1"/>
  <c r="AW38" i="1"/>
  <c r="AW28" i="1"/>
  <c r="L40" i="20" l="1"/>
  <c r="I14" i="20"/>
  <c r="J15" i="19"/>
  <c r="AW78" i="1"/>
  <c r="L27" i="20"/>
  <c r="I20" i="20"/>
  <c r="I19" i="20"/>
  <c r="AW35" i="1" l="1"/>
  <c r="AW30" i="1" s="1"/>
  <c r="N72" i="23" l="1"/>
  <c r="L72" i="23"/>
  <c r="J72" i="23"/>
  <c r="L56" i="23"/>
  <c r="L43" i="23"/>
  <c r="H22" i="23"/>
  <c r="H20" i="23"/>
  <c r="M18" i="23"/>
  <c r="K18" i="23"/>
  <c r="I18" i="23"/>
  <c r="H17" i="23"/>
  <c r="H15" i="23"/>
  <c r="H14" i="23"/>
  <c r="M12" i="23"/>
  <c r="K12" i="23"/>
  <c r="I12" i="23"/>
  <c r="K25" i="23" l="1"/>
  <c r="M25" i="23"/>
  <c r="I25" i="23"/>
  <c r="J44" i="16" l="1"/>
  <c r="J14" i="16" l="1"/>
  <c r="BK63" i="1"/>
  <c r="BK59" i="1"/>
  <c r="BD63" i="1"/>
  <c r="BD59" i="1"/>
  <c r="BK36" i="1"/>
  <c r="BD36" i="1"/>
  <c r="J69" i="20" l="1"/>
  <c r="K13" i="16" l="1"/>
  <c r="K12" i="16"/>
  <c r="K14" i="16"/>
  <c r="J22" i="21" l="1"/>
  <c r="H10" i="20" l="1"/>
  <c r="H11" i="20"/>
  <c r="CB98" i="1"/>
  <c r="AW23" i="22"/>
  <c r="BD23" i="22"/>
  <c r="L10" i="21" l="1"/>
  <c r="CB63" i="1" l="1"/>
  <c r="I69" i="17"/>
  <c r="L53" i="17"/>
  <c r="J53" i="17"/>
  <c r="K53" i="17" s="1"/>
  <c r="J58" i="17"/>
  <c r="K58" i="17" s="1"/>
  <c r="M53" i="17"/>
  <c r="J63" i="17" l="1"/>
  <c r="K63" i="17" s="1"/>
  <c r="L58" i="17"/>
  <c r="M58" i="17" s="1"/>
  <c r="J60" i="17"/>
  <c r="K60" i="17" s="1"/>
  <c r="L63" i="17"/>
  <c r="M63" i="17" s="1"/>
  <c r="L60" i="17"/>
  <c r="M60" i="17" s="1"/>
  <c r="K44" i="16"/>
  <c r="E46" i="16"/>
  <c r="D46" i="16"/>
  <c r="J46" i="16"/>
  <c r="H46" i="16"/>
  <c r="F46" i="16"/>
  <c r="M44" i="16" l="1"/>
  <c r="P45" i="16" s="1"/>
  <c r="K46" i="16"/>
  <c r="P46" i="16" l="1"/>
  <c r="M46" i="16"/>
  <c r="H53" i="17" s="1"/>
  <c r="I53" i="17" l="1"/>
  <c r="H63" i="17"/>
  <c r="I63" i="17" s="1"/>
  <c r="H60" i="17"/>
  <c r="I60" i="17" s="1"/>
  <c r="H58" i="17"/>
  <c r="I58" i="17" s="1"/>
  <c r="N41" i="18"/>
  <c r="P41" i="18"/>
  <c r="O41" i="18"/>
  <c r="AW25" i="22" l="1"/>
  <c r="BK35" i="22" l="1"/>
  <c r="BK42" i="22" s="1"/>
  <c r="BD35" i="22"/>
  <c r="AW35" i="22"/>
  <c r="AW19" i="22" s="1"/>
  <c r="BK29" i="22"/>
  <c r="BD29" i="22"/>
  <c r="AW29" i="22"/>
  <c r="BK25" i="22"/>
  <c r="BD25" i="22"/>
  <c r="BD42" i="22" s="1"/>
  <c r="BK23" i="22"/>
  <c r="BK11" i="22"/>
  <c r="BK10" i="22" s="1"/>
  <c r="BD11" i="22"/>
  <c r="AW11" i="22"/>
  <c r="AW10" i="22" s="1"/>
  <c r="BD10" i="22"/>
  <c r="BK19" i="22" l="1"/>
  <c r="BD19" i="22"/>
  <c r="AW93" i="1" l="1"/>
  <c r="AW7" i="22" s="1"/>
  <c r="CB19" i="22" s="1"/>
  <c r="AW42" i="22" l="1"/>
  <c r="CB42" i="22" s="1"/>
  <c r="N69" i="20"/>
  <c r="L69" i="20"/>
  <c r="M69" i="17"/>
  <c r="K69" i="17"/>
  <c r="AW77" i="1" l="1"/>
  <c r="CC63" i="1" l="1"/>
  <c r="K72" i="17"/>
  <c r="CD59" i="1"/>
  <c r="M72" i="17"/>
  <c r="CD63" i="1"/>
  <c r="CC59" i="1"/>
  <c r="AW62" i="1"/>
  <c r="L53" i="20" l="1"/>
  <c r="H18" i="20"/>
  <c r="H16" i="20"/>
  <c r="M14" i="20"/>
  <c r="CD98" i="1" s="1"/>
  <c r="K14" i="20"/>
  <c r="CC98" i="1" s="1"/>
  <c r="H13" i="20"/>
  <c r="M8" i="20"/>
  <c r="CD96" i="1" s="1"/>
  <c r="K8" i="20"/>
  <c r="CC96" i="1" s="1"/>
  <c r="I8" i="20"/>
  <c r="CB77" i="1"/>
  <c r="L12" i="19"/>
  <c r="N12" i="19" s="1"/>
  <c r="L11" i="19"/>
  <c r="N11" i="19" s="1"/>
  <c r="L10" i="19"/>
  <c r="N10" i="19" s="1"/>
  <c r="L9" i="19"/>
  <c r="N49" i="18"/>
  <c r="L28" i="18"/>
  <c r="N13" i="18"/>
  <c r="K11" i="18"/>
  <c r="L32" i="17"/>
  <c r="L39" i="17" s="1"/>
  <c r="M39" i="17" s="1"/>
  <c r="J32" i="17"/>
  <c r="J42" i="17" s="1"/>
  <c r="K42" i="17" s="1"/>
  <c r="I72" i="17"/>
  <c r="L11" i="17"/>
  <c r="L21" i="17" s="1"/>
  <c r="M21" i="17" s="1"/>
  <c r="O61" i="16"/>
  <c r="N61" i="16"/>
  <c r="M61" i="16"/>
  <c r="H31" i="16"/>
  <c r="F31" i="16"/>
  <c r="E31" i="16"/>
  <c r="D31" i="16"/>
  <c r="K29" i="16"/>
  <c r="M29" i="16" s="1"/>
  <c r="P30" i="16" s="1"/>
  <c r="J31" i="16"/>
  <c r="O77" i="16"/>
  <c r="O79" i="16" s="1"/>
  <c r="J11" i="17"/>
  <c r="H16" i="16"/>
  <c r="F16" i="16"/>
  <c r="D16" i="16"/>
  <c r="D77" i="16" s="1"/>
  <c r="J16" i="16"/>
  <c r="M14" i="16"/>
  <c r="E16" i="16"/>
  <c r="M12" i="16"/>
  <c r="L37" i="17" l="1"/>
  <c r="M37" i="17" s="1"/>
  <c r="L42" i="17"/>
  <c r="M42" i="17" s="1"/>
  <c r="M22" i="20"/>
  <c r="M32" i="17"/>
  <c r="K22" i="20"/>
  <c r="L15" i="19"/>
  <c r="I22" i="20"/>
  <c r="P31" i="16"/>
  <c r="M31" i="16"/>
  <c r="H32" i="17" s="1"/>
  <c r="K11" i="17"/>
  <c r="J18" i="17"/>
  <c r="K18" i="17" s="1"/>
  <c r="J21" i="17"/>
  <c r="K21" i="17" s="1"/>
  <c r="J16" i="17"/>
  <c r="K16" i="17" s="1"/>
  <c r="K31" i="16"/>
  <c r="N77" i="16"/>
  <c r="N79" i="16" s="1"/>
  <c r="L18" i="17"/>
  <c r="M18" i="17" s="1"/>
  <c r="M11" i="17"/>
  <c r="J39" i="17"/>
  <c r="K39" i="17" s="1"/>
  <c r="M13" i="16"/>
  <c r="M16" i="16" s="1"/>
  <c r="P14" i="16" s="1"/>
  <c r="L16" i="17"/>
  <c r="M16" i="17" s="1"/>
  <c r="K32" i="17"/>
  <c r="N9" i="19"/>
  <c r="N15" i="19" s="1"/>
  <c r="J37" i="17"/>
  <c r="K37" i="17" s="1"/>
  <c r="P16" i="16" l="1"/>
  <c r="M77" i="16"/>
  <c r="M79" i="16" s="1"/>
  <c r="CB59" i="1"/>
  <c r="K16" i="16"/>
  <c r="H11" i="17"/>
  <c r="H39" i="17"/>
  <c r="I39" i="17" s="1"/>
  <c r="H42" i="17"/>
  <c r="I42" i="17" s="1"/>
  <c r="H37" i="17"/>
  <c r="I37" i="17" s="1"/>
  <c r="I32" i="17"/>
  <c r="AW107" i="1"/>
  <c r="AW103" i="1"/>
  <c r="AW99" i="1"/>
  <c r="BD93" i="1"/>
  <c r="BD7" i="22" s="1"/>
  <c r="BK93" i="1"/>
  <c r="BK7" i="22" s="1"/>
  <c r="AW42" i="1"/>
  <c r="AW31" i="1"/>
  <c r="BD54" i="1"/>
  <c r="BK54" i="1"/>
  <c r="AW54" i="1"/>
  <c r="BD35" i="1"/>
  <c r="BK35" i="1"/>
  <c r="BD31" i="1"/>
  <c r="BK31" i="1"/>
  <c r="CD19" i="22" l="1"/>
  <c r="CD42" i="22"/>
  <c r="CC42" i="22"/>
  <c r="CC19" i="22"/>
  <c r="H18" i="17"/>
  <c r="I18" i="17" s="1"/>
  <c r="H21" i="17"/>
  <c r="I21" i="17" s="1"/>
  <c r="H16" i="17"/>
  <c r="I16" i="17" s="1"/>
  <c r="I11" i="17"/>
  <c r="BD107" i="1"/>
  <c r="BK107" i="1"/>
  <c r="BD103" i="1"/>
  <c r="BK103" i="1"/>
  <c r="BD99" i="1"/>
  <c r="BK99" i="1"/>
  <c r="BD77" i="1"/>
  <c r="CC77" i="1" s="1"/>
  <c r="BK77" i="1"/>
  <c r="CD77" i="1" s="1"/>
  <c r="BD71" i="1"/>
  <c r="BD70" i="1" s="1"/>
  <c r="BK71" i="1"/>
  <c r="BK70" i="1" s="1"/>
  <c r="AW71" i="1"/>
  <c r="AW70" i="1" s="1"/>
  <c r="BK62" i="1"/>
  <c r="BK58" i="1" s="1"/>
  <c r="BK57" i="1" s="1"/>
  <c r="BD62" i="1"/>
  <c r="BD58" i="1" s="1"/>
  <c r="AW58" i="1"/>
  <c r="BK42" i="1"/>
  <c r="BK30" i="1" s="1"/>
  <c r="BD42" i="1"/>
  <c r="BD30" i="1" s="1"/>
  <c r="CD27" i="1" l="1"/>
  <c r="AW57" i="1"/>
  <c r="CB27" i="1" s="1"/>
  <c r="BD57" i="1"/>
  <c r="CC27" i="1" s="1"/>
</calcChain>
</file>

<file path=xl/sharedStrings.xml><?xml version="1.0" encoding="utf-8"?>
<sst xmlns="http://schemas.openxmlformats.org/spreadsheetml/2006/main" count="1103" uniqueCount="543">
  <si>
    <t>План финансово-хозяйственной деятельности на 20</t>
  </si>
  <si>
    <t>(на 20</t>
  </si>
  <si>
    <t>г. и плановый период 20</t>
  </si>
  <si>
    <t>и 20</t>
  </si>
  <si>
    <r>
      <t>годов</t>
    </r>
    <r>
      <rPr>
        <b/>
        <vertAlign val="superscript"/>
        <sz val="11"/>
        <rFont val="Times New Roman"/>
        <family val="1"/>
        <charset val="204"/>
      </rPr>
      <t>1</t>
    </r>
    <r>
      <rPr>
        <b/>
        <sz val="11"/>
        <rFont val="Times New Roman"/>
        <family val="1"/>
        <charset val="204"/>
      </rPr>
      <t>)</t>
    </r>
  </si>
  <si>
    <t>Коды</t>
  </si>
  <si>
    <t>Дата</t>
  </si>
  <si>
    <t>по Сводному реестру</t>
  </si>
  <si>
    <t>глава по БК</t>
  </si>
  <si>
    <t>ИНН</t>
  </si>
  <si>
    <t>КПП</t>
  </si>
  <si>
    <t>по ОКЕИ</t>
  </si>
  <si>
    <t>Учреждение</t>
  </si>
  <si>
    <t>и полномочия учредителя</t>
  </si>
  <si>
    <t>Орган, осуществляющий функции</t>
  </si>
  <si>
    <t>Единица измерения: руб</t>
  </si>
  <si>
    <t>от "</t>
  </si>
  <si>
    <r>
      <t>г.</t>
    </r>
    <r>
      <rPr>
        <vertAlign val="superscript"/>
        <sz val="10"/>
        <rFont val="Times New Roman"/>
        <family val="1"/>
        <charset val="204"/>
      </rPr>
      <t>2</t>
    </r>
  </si>
  <si>
    <t>Раздел 1. Поступления и выплаты</t>
  </si>
  <si>
    <t>Наименование показателя</t>
  </si>
  <si>
    <t>Код строки</t>
  </si>
  <si>
    <t>Сумма</t>
  </si>
  <si>
    <t>на 20</t>
  </si>
  <si>
    <t>текущий
финансовый год</t>
  </si>
  <si>
    <t>за пределами
планового
периода</t>
  </si>
  <si>
    <t>второй год
планового
периода</t>
  </si>
  <si>
    <t>первый год
планового
периода</t>
  </si>
  <si>
    <t>Доходы, всего:</t>
  </si>
  <si>
    <t>в том числе:
доходы от собственности, всего</t>
  </si>
  <si>
    <t>в том числе:</t>
  </si>
  <si>
    <t>0001</t>
  </si>
  <si>
    <t>0002</t>
  </si>
  <si>
    <t>1000</t>
  </si>
  <si>
    <t>1100</t>
  </si>
  <si>
    <t>х</t>
  </si>
  <si>
    <t>120</t>
  </si>
  <si>
    <t xml:space="preserve">доходы от оказания услуг, работ, компенсации затрат учреждений, всего </t>
  </si>
  <si>
    <t>130</t>
  </si>
  <si>
    <t>1200</t>
  </si>
  <si>
    <t>1210</t>
  </si>
  <si>
    <t>1220</t>
  </si>
  <si>
    <t>1300</t>
  </si>
  <si>
    <t>1310</t>
  </si>
  <si>
    <t>1400</t>
  </si>
  <si>
    <t>1500</t>
  </si>
  <si>
    <t>1900</t>
  </si>
  <si>
    <t>1980</t>
  </si>
  <si>
    <t>1981</t>
  </si>
  <si>
    <t>2000</t>
  </si>
  <si>
    <t>2100</t>
  </si>
  <si>
    <t>2110</t>
  </si>
  <si>
    <t>2120</t>
  </si>
  <si>
    <t>(рекомендуемый образец)</t>
  </si>
  <si>
    <t>Утверждаю</t>
  </si>
  <si>
    <t>(наименование должности уполномоченного лица)</t>
  </si>
  <si>
    <t>(наименование органа-учредителя (учреждения)</t>
  </si>
  <si>
    <t>(подпись)</t>
  </si>
  <si>
    <t>(расшифровка подписи)</t>
  </si>
  <si>
    <t>"</t>
  </si>
  <si>
    <t>г.</t>
  </si>
  <si>
    <t>1110</t>
  </si>
  <si>
    <t>в том числе:
субсидии на финансовое обеспечение выполнения государственного (муниципального) задания за счет средств бюджета публично-правового образования, создавшего учреждение</t>
  </si>
  <si>
    <r>
      <t>Остаток средств на начало текущего финансового года</t>
    </r>
    <r>
      <rPr>
        <vertAlign val="superscript"/>
        <sz val="9"/>
        <rFont val="Times New Roman"/>
        <family val="1"/>
        <charset val="204"/>
      </rPr>
      <t>5</t>
    </r>
  </si>
  <si>
    <t xml:space="preserve">субсидии на финансовое обеспечение выполнения государственного задания за счет средств бюджета Федерального фонда обязательного медицинского страхования </t>
  </si>
  <si>
    <t>140</t>
  </si>
  <si>
    <t>доходы от штрафов, пеней, иных сумм принудительного изъятия, всего</t>
  </si>
  <si>
    <t>безвозмездные денежные поступления, всего</t>
  </si>
  <si>
    <t>прочие доходы, всего</t>
  </si>
  <si>
    <t>150</t>
  </si>
  <si>
    <t>180</t>
  </si>
  <si>
    <t>доходы от операции с активами, всего</t>
  </si>
  <si>
    <t>2130</t>
  </si>
  <si>
    <t>2140</t>
  </si>
  <si>
    <t>2141</t>
  </si>
  <si>
    <t>2142</t>
  </si>
  <si>
    <t xml:space="preserve">из них:
увеличение остатков денежных средств за счет возврата дебиторской задолженности прошлых лет </t>
  </si>
  <si>
    <t xml:space="preserve">Расходы, всего </t>
  </si>
  <si>
    <t>510</t>
  </si>
  <si>
    <t xml:space="preserve">в том числе:
на выплаты персоналу, всего </t>
  </si>
  <si>
    <t>в том числе: 
оплата труда</t>
  </si>
  <si>
    <t>прочие выплаты персоналу, в том числе компенсационного характера</t>
  </si>
  <si>
    <t>иные выплаты, за исключением фонда оплаты труда учреждения, для выполнения отдельных полномочий</t>
  </si>
  <si>
    <t xml:space="preserve">в том числе:
на выплаты по оплате труда </t>
  </si>
  <si>
    <t xml:space="preserve">на иные выплаты работникам </t>
  </si>
  <si>
    <t>111</t>
  </si>
  <si>
    <t>112</t>
  </si>
  <si>
    <t>113</t>
  </si>
  <si>
    <t>119</t>
  </si>
  <si>
    <t xml:space="preserve">денежное довольствие военнослужащих и сотрудников, имеющих специальные звания </t>
  </si>
  <si>
    <t>2150</t>
  </si>
  <si>
    <t>131</t>
  </si>
  <si>
    <t>134</t>
  </si>
  <si>
    <t>139</t>
  </si>
  <si>
    <t>2160</t>
  </si>
  <si>
    <t>2170</t>
  </si>
  <si>
    <t>иные выплаты военнослужащим и сотрудникам, имеющим специальные звания</t>
  </si>
  <si>
    <t>в том числе:
на оплату труда стажеров</t>
  </si>
  <si>
    <t>2200</t>
  </si>
  <si>
    <t>2210</t>
  </si>
  <si>
    <t>2211</t>
  </si>
  <si>
    <t>2220</t>
  </si>
  <si>
    <t>2230</t>
  </si>
  <si>
    <t>2240</t>
  </si>
  <si>
    <t>2300</t>
  </si>
  <si>
    <t>2310</t>
  </si>
  <si>
    <t>2320</t>
  </si>
  <si>
    <t>2330</t>
  </si>
  <si>
    <t xml:space="preserve">социальные и иные выплаты населению, всего </t>
  </si>
  <si>
    <t>в том числе:
социальные выплаты гражданам, кроме публичных нормативных социальных выплат</t>
  </si>
  <si>
    <t xml:space="preserve">из них:
пособия, компенсации и иные социальные выплаты гражданам, кроме публичных нормативных обязательств </t>
  </si>
  <si>
    <t>300</t>
  </si>
  <si>
    <t>320</t>
  </si>
  <si>
    <t>321</t>
  </si>
  <si>
    <t>выплата стипендий, осуществление иных расходов на социальную поддержку обучающихся за счет средств стипендиального фонда</t>
  </si>
  <si>
    <t xml:space="preserve">на премирование физических лиц за достижения в области культуры, искусства, образования, науки и техники, а также на предоставление грантов с целью поддержки проектов в области науки, культуры и искусства </t>
  </si>
  <si>
    <t xml:space="preserve">уплата налогов, сборов и иных платежей, всего </t>
  </si>
  <si>
    <t>340</t>
  </si>
  <si>
    <t>350</t>
  </si>
  <si>
    <t>360</t>
  </si>
  <si>
    <t>850</t>
  </si>
  <si>
    <t>851</t>
  </si>
  <si>
    <t>852</t>
  </si>
  <si>
    <t>853</t>
  </si>
  <si>
    <t>810</t>
  </si>
  <si>
    <t>862</t>
  </si>
  <si>
    <t>863</t>
  </si>
  <si>
    <t>831</t>
  </si>
  <si>
    <t>241</t>
  </si>
  <si>
    <t>243</t>
  </si>
  <si>
    <t>2400</t>
  </si>
  <si>
    <t>2410</t>
  </si>
  <si>
    <t>2420</t>
  </si>
  <si>
    <t>2430</t>
  </si>
  <si>
    <t>2500</t>
  </si>
  <si>
    <t>2520</t>
  </si>
  <si>
    <t>2600</t>
  </si>
  <si>
    <t>2610</t>
  </si>
  <si>
    <t>2630</t>
  </si>
  <si>
    <t xml:space="preserve">из них:
налог на имущество организаций и земельный налог </t>
  </si>
  <si>
    <t>иные налоги (включаемые в состав расходов) в бюджеты бюджетной системы Российской Федерации, а также государственная пошлина</t>
  </si>
  <si>
    <t>уплата штрафов (в том числе административных), пеней, иных платежей</t>
  </si>
  <si>
    <t>безвозмездные перечисления организациям и физическим лицам, всего</t>
  </si>
  <si>
    <t>взносы в международные организации</t>
  </si>
  <si>
    <t>платежи в целях обеспечения реализации соглашений с правительствами иностранных государств и международными организациями</t>
  </si>
  <si>
    <t>прочие выплаты (кроме выплат на закупку товаров, работ, услуг)</t>
  </si>
  <si>
    <t xml:space="preserve">исполнение судебных актов Российской Федерации и мировых соглашений по возмещению вреда, причиненного в результате деятельности учреждения </t>
  </si>
  <si>
    <t xml:space="preserve">закупку товаров, работ, услуг в целях капитального ремонта государственного (муниципального) имущества </t>
  </si>
  <si>
    <t>2640</t>
  </si>
  <si>
    <t>244</t>
  </si>
  <si>
    <t>2650</t>
  </si>
  <si>
    <t>3000</t>
  </si>
  <si>
    <t>100</t>
  </si>
  <si>
    <t>400</t>
  </si>
  <si>
    <t>406</t>
  </si>
  <si>
    <t>407</t>
  </si>
  <si>
    <t>4000</t>
  </si>
  <si>
    <t>из них:
возврат в бюджет средств субсидии</t>
  </si>
  <si>
    <t>4010</t>
  </si>
  <si>
    <t>610</t>
  </si>
  <si>
    <r>
      <t>расходы на закупку товаров, работ, услуг, всего</t>
    </r>
    <r>
      <rPr>
        <vertAlign val="superscript"/>
        <sz val="9"/>
        <rFont val="Times New Roman"/>
        <family val="1"/>
        <charset val="204"/>
      </rPr>
      <t>7</t>
    </r>
  </si>
  <si>
    <t>в том числе:
приобретение объектов недвижимого имущества государственными (муниципальными) учреждениями</t>
  </si>
  <si>
    <r>
      <t>Выплаты, уменьшающие доход, всего</t>
    </r>
    <r>
      <rPr>
        <b/>
        <vertAlign val="superscript"/>
        <sz val="9"/>
        <rFont val="Times New Roman"/>
        <family val="1"/>
        <charset val="204"/>
      </rPr>
      <t>8</t>
    </r>
  </si>
  <si>
    <r>
      <t>в том числе:
налог на прибыль</t>
    </r>
    <r>
      <rPr>
        <vertAlign val="superscript"/>
        <sz val="9"/>
        <rFont val="Times New Roman"/>
        <family val="1"/>
        <charset val="204"/>
      </rPr>
      <t>8</t>
    </r>
  </si>
  <si>
    <r>
      <t>налог на добавленную стоимость</t>
    </r>
    <r>
      <rPr>
        <vertAlign val="superscript"/>
        <sz val="9"/>
        <rFont val="Times New Roman"/>
        <family val="1"/>
        <charset val="204"/>
      </rPr>
      <t>8</t>
    </r>
  </si>
  <si>
    <r>
      <t>прочие налоги, уменьшающие доход</t>
    </r>
    <r>
      <rPr>
        <vertAlign val="superscript"/>
        <sz val="9"/>
        <rFont val="Times New Roman"/>
        <family val="1"/>
        <charset val="204"/>
      </rPr>
      <t>8</t>
    </r>
  </si>
  <si>
    <r>
      <t>Прочие выплаты, всего</t>
    </r>
    <r>
      <rPr>
        <b/>
        <vertAlign val="superscript"/>
        <sz val="9"/>
        <rFont val="Times New Roman"/>
        <family val="1"/>
        <charset val="204"/>
      </rPr>
      <t>9</t>
    </r>
  </si>
  <si>
    <t>N
п/п</t>
  </si>
  <si>
    <t>Год
начала закупки</t>
  </si>
  <si>
    <t>Коды строк</t>
  </si>
  <si>
    <t>1.1.</t>
  </si>
  <si>
    <t>1.2.</t>
  </si>
  <si>
    <t>1.3.</t>
  </si>
  <si>
    <t>1.4.</t>
  </si>
  <si>
    <t>1.4.1.</t>
  </si>
  <si>
    <t>1.4.1.1.</t>
  </si>
  <si>
    <t>1.4.1.2.</t>
  </si>
  <si>
    <t>1.4.2.</t>
  </si>
  <si>
    <t>1.4.2.1.</t>
  </si>
  <si>
    <t>1.4.2.2.</t>
  </si>
  <si>
    <t>1.4.3.</t>
  </si>
  <si>
    <t>1.4.4.</t>
  </si>
  <si>
    <t>1.4.4.1.</t>
  </si>
  <si>
    <t>1.4.4.2.</t>
  </si>
  <si>
    <t>1.4.5.</t>
  </si>
  <si>
    <t>1.4.5.1.</t>
  </si>
  <si>
    <t>1.4.5.2.</t>
  </si>
  <si>
    <t>2.</t>
  </si>
  <si>
    <t>3.</t>
  </si>
  <si>
    <t xml:space="preserve">в том числе:
в соответствии с Федеральным законом N 44-ФЗ </t>
  </si>
  <si>
    <t>в соответствии с Федеральным законом N 223-ФЗ</t>
  </si>
  <si>
    <t xml:space="preserve">за счет прочих источников финансового обеспечения </t>
  </si>
  <si>
    <t>в том числе по году начала закупки:</t>
  </si>
  <si>
    <t xml:space="preserve">Итого по договорам, планируемым к заключению в соответствующем финансовом году в соответствии с Федеральным законом N 223-ФЗ, по соответствующему году закупки </t>
  </si>
  <si>
    <t>(должность)</t>
  </si>
  <si>
    <t>Исполнитель</t>
  </si>
  <si>
    <t xml:space="preserve">(уполномоченное лицо учреждения) </t>
  </si>
  <si>
    <t>Руководитель учреждения</t>
  </si>
  <si>
    <t>(фамилия, инициалы)</t>
  </si>
  <si>
    <t>(телефон)</t>
  </si>
  <si>
    <t>СОГЛАСОВАНО</t>
  </si>
  <si>
    <t>(наименование должности уполномоченного лица органа-учредителя)</t>
  </si>
  <si>
    <r>
      <t>Код по бюджетной
классификации
Российской
Федерации</t>
    </r>
    <r>
      <rPr>
        <vertAlign val="superscript"/>
        <sz val="9"/>
        <rFont val="Times New Roman"/>
        <family val="1"/>
        <charset val="204"/>
      </rPr>
      <t>3</t>
    </r>
  </si>
  <si>
    <r>
      <t>Аналити-
ческий
код</t>
    </r>
    <r>
      <rPr>
        <vertAlign val="superscript"/>
        <sz val="9"/>
        <rFont val="Times New Roman"/>
        <family val="1"/>
        <charset val="204"/>
      </rPr>
      <t>4</t>
    </r>
  </si>
  <si>
    <r>
      <t>Остаток средств на конец текущего финансового года</t>
    </r>
    <r>
      <rPr>
        <vertAlign val="superscript"/>
        <sz val="9"/>
        <rFont val="Times New Roman"/>
        <family val="1"/>
        <charset val="204"/>
      </rPr>
      <t>5</t>
    </r>
  </si>
  <si>
    <t>3010</t>
  </si>
  <si>
    <t>3020</t>
  </si>
  <si>
    <t>3030</t>
  </si>
  <si>
    <t>взносы по обязательному социальному страхованию на выплаты по
оплате труда работников и иные выплаты работникам учреждений, 
всего</t>
  </si>
  <si>
    <r>
      <t>Раздел 2. Сведения по выплатам на закупки товаров, работ, услуг</t>
    </r>
    <r>
      <rPr>
        <b/>
        <vertAlign val="superscript"/>
        <sz val="10"/>
        <rFont val="Times New Roman"/>
        <family val="1"/>
        <charset val="204"/>
      </rPr>
      <t>10</t>
    </r>
  </si>
  <si>
    <r>
      <t xml:space="preserve">1 </t>
    </r>
    <r>
      <rPr>
        <sz val="8"/>
        <rFont val="Times New Roman"/>
        <family val="1"/>
        <charset val="204"/>
      </rPr>
      <t>В случае утверждения закона (решения) о бюджете на текущий финансовый год и плановый период.</t>
    </r>
  </si>
  <si>
    <r>
      <t xml:space="preserve">2 </t>
    </r>
    <r>
      <rPr>
        <sz val="8"/>
        <rFont val="Times New Roman"/>
        <family val="1"/>
        <charset val="204"/>
      </rPr>
      <t>Указывается дата подписания Плана, а в случае утверждения Плана уполномоченным лицом учреждения - дата утверждения Плана.</t>
    </r>
  </si>
  <si>
    <r>
      <t xml:space="preserve">4 </t>
    </r>
    <r>
      <rPr>
        <sz val="8"/>
        <rFont val="Times New Roman"/>
        <family val="1"/>
        <charset val="204"/>
      </rPr>
      <t>В графе 4 указывается код классификации операций сектора государственного управления в соответствии с Порядком применения классификации операций сектора государственного управления, утвержденным приказом Министерства финансов Российской Федерации от 29 ноября 2017 г. N 209н (зарегистрирован в Министерстве юстиции Российской Федерации 12 февраля 2018 г., регистрационный номер 50003), и (или) коды иных аналитических показателей, в случае, если Порядком органа-учредителя предусмотрена указанная детализация.</t>
    </r>
    <r>
      <rPr>
        <vertAlign val="superscript"/>
        <sz val="7"/>
        <rFont val="Times New Roman"/>
        <family val="1"/>
        <charset val="204"/>
      </rPr>
      <t/>
    </r>
  </si>
  <si>
    <r>
      <t xml:space="preserve">5 </t>
    </r>
    <r>
      <rPr>
        <sz val="8"/>
        <rFont val="Times New Roman"/>
        <family val="1"/>
        <charset val="204"/>
      </rPr>
      <t>По строкам 0001 и 0002 указываются планируемые суммы остатков средств на начало и на конец планируемого года, если указанные показатели по решению органа, осуществляющего функции и полномочия учредителя, планируются на этапе формирования проекта Плана либо указываются фактические остатки средств при внесении изменений в утвержденный План после завершения отчетного финансового года.</t>
    </r>
  </si>
  <si>
    <r>
      <t xml:space="preserve">6 </t>
    </r>
    <r>
      <rPr>
        <sz val="8"/>
        <rFont val="Times New Roman"/>
        <family val="1"/>
        <charset val="204"/>
      </rPr>
      <t>Показатели прочих поступлений включают в себя в том числе показатели увеличения денежных средств за счет возврата дебиторской задолженности прошлых лет включая возврат предоставленных займов (микрозаймов), а также за счет возврата средств, размещенных на банковских депозитах. При формировании Плана (проекта Плана) обособленному(ым) подразделению(ям) показатель прочих поступлений включает показатель поступлений в рамках расчетов между головным учреждением и обособленным подразделением.</t>
    </r>
  </si>
  <si>
    <r>
      <t xml:space="preserve">8 </t>
    </r>
    <r>
      <rPr>
        <sz val="8"/>
        <rFont val="Times New Roman"/>
        <family val="1"/>
        <charset val="204"/>
      </rPr>
      <t>Показатель отражается со знаком "минус".</t>
    </r>
  </si>
  <si>
    <r>
      <t xml:space="preserve">9 </t>
    </r>
    <r>
      <rPr>
        <sz val="8"/>
        <rFont val="Times New Roman"/>
        <family val="1"/>
        <charset val="204"/>
      </rPr>
      <t>Показатели прочих выплат включают в себя в том числе показатели уменьшения денежных средств за счет возврата средств субсидий, предоставленных до начала текущего финансового года, предоставления займов (микрозаймов), размещения автономными учреждениями денежных средств на банковских депозитах. При формировании Плана (проекта Плана) обособленному(ым) подразделению(ям) показатель прочих выплат включает показатель поступлений в рамках расчетов между головным учреждением и обособленным подразделением.</t>
    </r>
  </si>
  <si>
    <t>целевые субсидии</t>
  </si>
  <si>
    <t>1410</t>
  </si>
  <si>
    <t>субсидии на осуществление капитальных вложений</t>
  </si>
  <si>
    <t>1420</t>
  </si>
  <si>
    <t>расходы на выплаты военнослужащим и сотрудникам, имеющим специальные звания, зависящие от размера денежного довольствия</t>
  </si>
  <si>
    <t>133</t>
  </si>
  <si>
    <t>страховые взносы на обязательное социальное страхование в части
выплат персоналу, подлежащих обложению страховыми взносами</t>
  </si>
  <si>
    <t>2180</t>
  </si>
  <si>
    <t>2181</t>
  </si>
  <si>
    <t>иные выплаты населению</t>
  </si>
  <si>
    <t>из них:
гранты, предоставляемые бюджетным учреждениям</t>
  </si>
  <si>
    <t>2440</t>
  </si>
  <si>
    <t>2450</t>
  </si>
  <si>
    <t>2460</t>
  </si>
  <si>
    <t>613</t>
  </si>
  <si>
    <t>623</t>
  </si>
  <si>
    <t>634</t>
  </si>
  <si>
    <t>гранты, предоставляемые автономным учреждениям</t>
  </si>
  <si>
    <t>гранты, предоставляемые иным некоммерческим организациям
(за исключением бюджетных и автономных учреждений)</t>
  </si>
  <si>
    <t>гранты, предоставляемые другим организациям и физическим лицам</t>
  </si>
  <si>
    <t>4.1</t>
  </si>
  <si>
    <t>1.3.1</t>
  </si>
  <si>
    <t>26310.1</t>
  </si>
  <si>
    <t>1.3.2</t>
  </si>
  <si>
    <t>26421.1</t>
  </si>
  <si>
    <t>26430.1</t>
  </si>
  <si>
    <t>26451.1</t>
  </si>
  <si>
    <r>
      <t xml:space="preserve">10 </t>
    </r>
    <r>
      <rPr>
        <sz val="6"/>
        <rFont val="Times New Roman"/>
        <family val="1"/>
        <charset val="204"/>
      </rPr>
      <t>В Разделе 2 "Сведения по выплатам на закупку товаров, работ, услуг" Плана детализируются показатели выплат по расходам на закупку товаров, работ, услуг, отраженные по соответствующим строкам Раздела 1 "Поступления и выплаты" Плана.</t>
    </r>
  </si>
  <si>
    <r>
      <t>10.1</t>
    </r>
    <r>
      <rPr>
        <sz val="6"/>
        <rFont val="Times New Roman"/>
        <family val="1"/>
        <charset val="204"/>
      </rPr>
      <t xml:space="preserve"> В случаях, если учреждению предоставляются субсидия на иные цели, субсидия на осуществление капитальных вложений или грант в форме субсидии в соответствии с абзацем первым пункта 4 статьи 78.1 Бюджетного кодекса Российской Федерации в целях достижения результатов федерального проекта, в том числе входящего в состав соответствующего национального проекта (программы), определенного Указом Президента Российской Федерации от 7 мая 2018 г. N 204 "О национальных целях и стратегических задачах развития Российской Федерации на период до 2024 года" (Собрание законодательства Российской Федерации, 2018, N 20, ст.2817; N 30, ст.4717), или регионального проекта, обеспечивающего достижение целей, показателей и результатов федерального проекта (далее - региональный проект), показатели строк 26310, 26421, 26430 и 26451 Раздела 2 "Сведения по выплатам на закупку товаров, работ, услуг" детализируются по коду целевой статьи (8-17 разряды кода классификации расходов бюджетов, при этом в рамках реализации регионального проекта в 8-10 разрядах могут указываться нули).</t>
    </r>
  </si>
  <si>
    <r>
      <t xml:space="preserve">12 </t>
    </r>
    <r>
      <rPr>
        <sz val="6"/>
        <rFont val="Times New Roman"/>
        <family val="1"/>
        <charset val="204"/>
      </rPr>
      <t>Указывается сумма договоров (контрактах) о закупках товаров, работ, услуг, заключенных без учета требований Федерального закона N 44-ФЗ и Федерального закона N 223-ФЗ, в случаях предусмотренных указанными федеральными законами.</t>
    </r>
  </si>
  <si>
    <r>
      <t xml:space="preserve">13 </t>
    </r>
    <r>
      <rPr>
        <sz val="6"/>
        <rFont val="Times New Roman"/>
        <family val="1"/>
        <charset val="204"/>
      </rPr>
      <t>Указывается сумма закупок товаров, работ, услуг, осуществляемых в соответствии с Федеральным законом N 44-ФЗ и Федеральным законом N 223-ФЗ.</t>
    </r>
  </si>
  <si>
    <r>
      <t xml:space="preserve">14 </t>
    </r>
    <r>
      <rPr>
        <sz val="6"/>
        <rFont val="Times New Roman"/>
        <family val="1"/>
        <charset val="204"/>
      </rPr>
      <t>Государственным (муниципальным) бюджетным учреждением показатель не формируется.</t>
    </r>
  </si>
  <si>
    <r>
      <t xml:space="preserve">15 </t>
    </r>
    <r>
      <rPr>
        <sz val="6"/>
        <rFont val="Times New Roman"/>
        <family val="1"/>
        <charset val="204"/>
      </rPr>
      <t>Указывается сумма закупок товаров, работ, услуг, осуществляемых в соответствии с Федеральным законом N 44-ФЗ.</t>
    </r>
  </si>
  <si>
    <t>в том числе:
в соответствии с Федеральным законом N 44-ФЗ</t>
  </si>
  <si>
    <t>в том числе:
закупку научно-исследовательских, опытно-конструкторских и технологических работ</t>
  </si>
  <si>
    <t>прочую закупку товаров, работ и услуг</t>
  </si>
  <si>
    <t>246</t>
  </si>
  <si>
    <t>2660</t>
  </si>
  <si>
    <t>247</t>
  </si>
  <si>
    <t>закупку энергетических ресурсов</t>
  </si>
  <si>
    <t>закупку товаров, работ, услуг в целях создания, развития,
эксплуатации и вывода из эксплуатации государственных
информационных систем</t>
  </si>
  <si>
    <t>2700</t>
  </si>
  <si>
    <t>капитальные вложения в объекты государственной (муниципальной)
собственности, всего</t>
  </si>
  <si>
    <t>2710</t>
  </si>
  <si>
    <t>2720</t>
  </si>
  <si>
    <t>строительство (реконструкция) объектов недвижимого имущества
государственными (муниципальными) учреждениями</t>
  </si>
  <si>
    <r>
      <t xml:space="preserve">11 </t>
    </r>
    <r>
      <rPr>
        <sz val="6"/>
        <rFont val="Times New Roman"/>
        <family val="1"/>
        <charset val="204"/>
      </rPr>
      <t>Плановые показатели выплат на закупку товаров, работ, услуг по строке 26000 Раздела 2 "Сведения по выплатам на закупку товаров, работ, услуг" Плана распределяются на выплаты по контрактам (договорам), заключенным (планируемым к заключению) в соответствии с гражданским законодательством (строки 26100 и 26200), а также по контрактам (договорам), заключаемым в соответствии с требованиями законодательства Российской Федерации и иных нормативных правовых актов о контрактной системе в сфере закупок товаров, работ, услуг для обеспечения государственных и муниципальных нужд с детализацией указанных выплат по контрактам (договорам), заключенным до начала текущего финансового года (строка 26300) и планируемым к заключению в соответствующем финансовом году (строка 26400).</t>
    </r>
  </si>
  <si>
    <r>
      <t xml:space="preserve">7 </t>
    </r>
    <r>
      <rPr>
        <sz val="8"/>
        <rFont val="Times New Roman"/>
        <family val="1"/>
        <charset val="204"/>
      </rPr>
      <t xml:space="preserve">Показатели выплат по расходам на закупки товаров, работ, услуг, отраженные по строкам Раздела 1 "Поступления и выплаты" Плана, подлежат детализации в Разделе 2 "Сведения по выплатам на закупку товаров, работ, услуг" Плана. </t>
    </r>
  </si>
  <si>
    <t>4.2</t>
  </si>
  <si>
    <r>
      <t>Код по бюджетной классификации Российской Федерации</t>
    </r>
    <r>
      <rPr>
        <vertAlign val="superscript"/>
        <sz val="8.5"/>
        <rFont val="Times New Roman"/>
        <family val="1"/>
        <charset val="204"/>
      </rPr>
      <t>10.1</t>
    </r>
  </si>
  <si>
    <r>
      <t>Уникальный код</t>
    </r>
    <r>
      <rPr>
        <vertAlign val="superscript"/>
        <sz val="8.5"/>
        <rFont val="Times New Roman"/>
        <family val="1"/>
        <charset val="204"/>
      </rPr>
      <t>10.2</t>
    </r>
  </si>
  <si>
    <r>
      <t>Выплаты на закупку товаров, работ, услуг, всего</t>
    </r>
    <r>
      <rPr>
        <b/>
        <vertAlign val="superscript"/>
        <sz val="8.5"/>
        <rFont val="Times New Roman"/>
        <family val="1"/>
        <charset val="204"/>
      </rPr>
      <t>11</t>
    </r>
  </si>
  <si>
    <r>
      <t>из них</t>
    </r>
    <r>
      <rPr>
        <vertAlign val="superscript"/>
        <sz val="8.5"/>
        <rFont val="Times New Roman"/>
        <family val="1"/>
        <charset val="204"/>
      </rPr>
      <t>10.1</t>
    </r>
    <r>
      <rPr>
        <sz val="8.5"/>
        <rFont val="Times New Roman"/>
        <family val="1"/>
        <charset val="204"/>
      </rPr>
      <t>:</t>
    </r>
  </si>
  <si>
    <r>
      <t>в соответствии с Федеральным законом N 223-ФЗ</t>
    </r>
    <r>
      <rPr>
        <vertAlign val="superscript"/>
        <sz val="8.5"/>
        <rFont val="Times New Roman"/>
        <family val="1"/>
        <charset val="204"/>
      </rPr>
      <t>14</t>
    </r>
  </si>
  <si>
    <r>
      <t>из них</t>
    </r>
    <r>
      <rPr>
        <vertAlign val="superscript"/>
        <sz val="8.5"/>
        <rFont val="Times New Roman"/>
        <family val="1"/>
        <charset val="204"/>
      </rPr>
      <t>10.1</t>
    </r>
    <r>
      <rPr>
        <sz val="8.5"/>
        <rFont val="Times New Roman"/>
        <family val="1"/>
        <charset val="204"/>
      </rPr>
      <t xml:space="preserve">:
</t>
    </r>
  </si>
  <si>
    <r>
      <t>за счет субсидий, предоставляемых на осуществление капитальных вложений</t>
    </r>
    <r>
      <rPr>
        <vertAlign val="superscript"/>
        <sz val="8.5"/>
        <rFont val="Times New Roman"/>
        <family val="1"/>
        <charset val="204"/>
      </rPr>
      <t>15</t>
    </r>
  </si>
  <si>
    <r>
      <t>в том числе:
по контрактам (договорам), заключенным до начала
текущего финансового года без применения норм
Федерального закона от 5 апреля 2013 г. N 44-ФЗ
"О контрактной системе в сфере закупок товаров,
работ, услуг для обеспечения государственных
и муниципальных нужд" (Собрание законодательства
Российской Федерации, 2013, N 14, ст.1652; 2018,
N 32, ст.5104) (далее - Федеральный закон N 44-ФЗ)
и Федерального закона от 18 июля 2011 г. N 223-ФЗ
"О закупках товаров, работ, услуг отдельными видами
юридических лиц" (Собрание законодательства
Российской Федерации, 2011, N 30, ст.4571; 2018,
N 32, ст.5135) (далее - Федеральный закон N 223-ФЗ)</t>
    </r>
    <r>
      <rPr>
        <vertAlign val="superscript"/>
        <sz val="8.5"/>
        <rFont val="Times New Roman"/>
        <family val="1"/>
        <charset val="204"/>
      </rPr>
      <t>12</t>
    </r>
  </si>
  <si>
    <r>
      <t>по контрактам (договорам), планируемым
к заключению в соответствующем финансовом
году без применения норм Федерального закона
N 44-ФЗ и Федерального закона N 223-ФЗ</t>
    </r>
    <r>
      <rPr>
        <vertAlign val="superscript"/>
        <sz val="8.5"/>
        <rFont val="Times New Roman"/>
        <family val="1"/>
        <charset val="204"/>
      </rPr>
      <t>12</t>
    </r>
  </si>
  <si>
    <r>
      <t>по контрактам (договорам), заключенным
до начала текущего финансового года с
учетом требований Федерального закона
N 44-ФЗ и Федерального закона N 223-ФЗ</t>
    </r>
    <r>
      <rPr>
        <vertAlign val="superscript"/>
        <sz val="8.5"/>
        <rFont val="Times New Roman"/>
        <family val="1"/>
        <charset val="204"/>
      </rPr>
      <t>13</t>
    </r>
  </si>
  <si>
    <t xml:space="preserve">в том числе:
за счет субсидий, предоставляемых на финансовое
обеспечение выполнения государственного
(муниципального) задания </t>
  </si>
  <si>
    <t xml:space="preserve">за счет средств обязательного медицинского
страхования </t>
  </si>
  <si>
    <t xml:space="preserve">за счет субсидий, предоставляемых в соответствии с
абзацем вторым пункта 1 статьи 78.1 Бюджетного кодекса Российской Федерации </t>
  </si>
  <si>
    <r>
      <t>из них</t>
    </r>
    <r>
      <rPr>
        <vertAlign val="superscript"/>
        <sz val="8.5"/>
        <rFont val="Times New Roman"/>
        <family val="1"/>
        <charset val="204"/>
      </rPr>
      <t>10.2</t>
    </r>
    <r>
      <rPr>
        <sz val="8.5"/>
        <rFont val="Times New Roman"/>
        <family val="1"/>
        <charset val="204"/>
      </rPr>
      <t>:</t>
    </r>
  </si>
  <si>
    <r>
      <t>из них</t>
    </r>
    <r>
      <rPr>
        <vertAlign val="superscript"/>
        <sz val="8.5"/>
        <rFont val="Times New Roman"/>
        <family val="1"/>
        <charset val="204"/>
      </rPr>
      <t>10.2</t>
    </r>
    <r>
      <rPr>
        <sz val="8.5"/>
        <rFont val="Times New Roman"/>
        <family val="1"/>
        <charset val="204"/>
      </rPr>
      <t xml:space="preserve">:
</t>
    </r>
  </si>
  <si>
    <t>26430.2</t>
  </si>
  <si>
    <t>26451.2</t>
  </si>
  <si>
    <r>
      <t>10.2</t>
    </r>
    <r>
      <rPr>
        <sz val="6"/>
        <rFont val="Times New Roman"/>
        <family val="1"/>
        <charset val="204"/>
      </rPr>
      <t xml:space="preserve"> Указывается уникальный код объекта капитального строительства или объекта недвижимого имущества, присвоенный государственной интегрированной информационной системой управления общественными финансами "Электронный бюджет", в случае если источником финансового обеспечения расходов на осуществление капитальных вложений являются средства федерального бюджета, в том числе предоставленные в виде межбюджетного трансферта в целях софинансирования расходных обязательств субъекта Российской Федерации (муниципального образования).</t>
    </r>
  </si>
  <si>
    <t>Итого по контрактам, планируемым к заключению в соответствующем финансовом году в соответствии с Федеральным законом N 44-ФЗ, по соответствующему году закупки</t>
  </si>
  <si>
    <t>Приложение
к Требованиям к составлению и утверждению плана
финансово-хозяйственной деятельности государственного
(муниципального) учреждения, утвержденным приказом
Министерства финансов Российской Федерации от 31.08.2018 N 186н
(в редакции приказов Минфина России от 07.02.2020 N 17н,
от 02.04.2021 N 53н, от 03.09.2021 N 121н и от 08.06.2022 N 92н, от 25.08.2022 № 128н)</t>
  </si>
  <si>
    <t>специальные расходы</t>
  </si>
  <si>
    <t>2800</t>
  </si>
  <si>
    <r>
      <t xml:space="preserve">3 </t>
    </r>
    <r>
      <rPr>
        <sz val="8"/>
        <rFont val="Times New Roman"/>
        <family val="1"/>
        <charset val="204"/>
      </rPr>
      <t>В графе 3 отражаются:
по строкам 1100-1900 - коды аналитической группы подвида доходов бюджетов классификации доходов бюджетов;
по строкам 1980-1990 - коды аналитической группы вида источников финансирования дефицитов бюджетов классификации источников финансирования дефицитов бюджетов;
по строкам 2000-2800 - коды видов расходов бюджетов классификации расходов бюджетов;
по строкам 3000-3030 - коды аналитической группы подвида доходов бюджетов классификации доходов бюджетов, по которым планируется уплата налогов, уменьшающих доход (в том числе налог на прибыль, налог на добавленную стоимость, единый налог на вмененный доход для отдельных видов деятельности);
по строкам 4000-4040 - коды аналитической группы вида источников финансирования дефицитов бюджетов классификации источников финансирования дефицитов бюджетов.</t>
    </r>
  </si>
  <si>
    <t>880</t>
  </si>
  <si>
    <t>Муниципальное учреждение Отдел образования Администрации Тарасовского района</t>
  </si>
  <si>
    <t>приносящая доход деятельность (родительская плата)</t>
  </si>
  <si>
    <t>приносящая доход деятельность (арендная плата)</t>
  </si>
  <si>
    <t>26451.3</t>
  </si>
  <si>
    <t>приносящая доход деятельность (от сдачи металлалома)</t>
  </si>
  <si>
    <t>заполняем</t>
  </si>
  <si>
    <t>формула</t>
  </si>
  <si>
    <t>200</t>
  </si>
  <si>
    <t>210</t>
  </si>
  <si>
    <t>211</t>
  </si>
  <si>
    <t>212</t>
  </si>
  <si>
    <t>213</t>
  </si>
  <si>
    <t>262</t>
  </si>
  <si>
    <t>290</t>
  </si>
  <si>
    <t>2331</t>
  </si>
  <si>
    <t>2332</t>
  </si>
  <si>
    <t>291</t>
  </si>
  <si>
    <t>292</t>
  </si>
  <si>
    <t>295</t>
  </si>
  <si>
    <t>220</t>
  </si>
  <si>
    <t>за счет субсидий, предоставляемых на финансовое обеспечение выполнения государственного (муниципального) задания</t>
  </si>
  <si>
    <t>до начала года</t>
  </si>
  <si>
    <t>экономист</t>
  </si>
  <si>
    <t>8-(86386) 32-3-05</t>
  </si>
  <si>
    <t>Источник финансового обеспечения</t>
  </si>
  <si>
    <t xml:space="preserve">Субсидии бюджетным учреждениям на финансовое обеспечение МЗ на оказание муниципальных услуг (выполнение работ) </t>
  </si>
  <si>
    <t>1. Расчеты (обоснования) выплат персоналу (строка 210)</t>
  </si>
  <si>
    <t>Код видов расходов</t>
  </si>
  <si>
    <t>1.1. Расчеты (обоснования) расходов на оплату труда</t>
  </si>
  <si>
    <t>областной бюджет</t>
  </si>
  <si>
    <t>№ п/п</t>
  </si>
  <si>
    <t>Должность</t>
  </si>
  <si>
    <t>Устано-вленная числен-ность, единиц</t>
  </si>
  <si>
    <t>Ставка з/п в соответствии с объемами работы</t>
  </si>
  <si>
    <t>Выплаты компенсационного характера (доплата не входящая в круг основных обязанностей, доплата за вредные условия труда)</t>
  </si>
  <si>
    <t>Выплаты стимулирующего характера (выслуга лет, специфика, почетный знак, квалификация, за качество выполняемых работ и др)</t>
  </si>
  <si>
    <t>Доплата до МРОТ</t>
  </si>
  <si>
    <t>Итого за месяц, руб.</t>
  </si>
  <si>
    <t>Кол-во месяцев</t>
  </si>
  <si>
    <t>Всего заработная плата, руб. 2021 год</t>
  </si>
  <si>
    <t>Всего заработная плата, руб. 2022 год</t>
  </si>
  <si>
    <t>Всего заработная плата, руб. 2023 год</t>
  </si>
  <si>
    <t>АУП</t>
  </si>
  <si>
    <t>Пед.работники</t>
  </si>
  <si>
    <t>Прочий персонал</t>
  </si>
  <si>
    <t>Итого</t>
  </si>
  <si>
    <t>1.2. Расчеты (обоснования) расходов на оплату труда</t>
  </si>
  <si>
    <t>местный бюджет</t>
  </si>
  <si>
    <t>Наименование расходов</t>
  </si>
  <si>
    <t>Итого:</t>
  </si>
  <si>
    <t>2. Расчеты (обоснования) страховых взносов на обязательное страхование в Пенсионный</t>
  </si>
  <si>
    <t>фонд Российской Федерации, в Фонд социального страхования Российской Федерации,</t>
  </si>
  <si>
    <t>в Федеральный фонд обязательного медицинского страхования</t>
  </si>
  <si>
    <t>Наименование государственного внебюджетного фонда</t>
  </si>
  <si>
    <t>Размер базы для начисления страховых взносов, руб.</t>
  </si>
  <si>
    <t>Сумма взноса, руб. 2021 год</t>
  </si>
  <si>
    <t>Сумма взноса, руб. 2022 год</t>
  </si>
  <si>
    <t>Сумма взноса, руб. 2023 год</t>
  </si>
  <si>
    <t xml:space="preserve">1. </t>
  </si>
  <si>
    <t>Страховые взносы в Пенсионный фонд Российской Федерации, всего</t>
  </si>
  <si>
    <t>по ставке 22,0 %</t>
  </si>
  <si>
    <t>по ставке 10,0 %</t>
  </si>
  <si>
    <t xml:space="preserve">с применением пониженных тарифов взносов в Пенсионный фонд Российской Федерации для отдельных категорий плательщиков </t>
  </si>
  <si>
    <t>Страховые взносы в Фонд социального страхования Российской Федерации, всего</t>
  </si>
  <si>
    <t>2.1.</t>
  </si>
  <si>
    <t>обязательное социальное страхование на случай временной нетрудоспособности и в связи с материнством по ставке 2,9 %</t>
  </si>
  <si>
    <t>2.2.</t>
  </si>
  <si>
    <t>с применением ставки взносов в Фонд социального страхования Российской Федерации по ставке 0,0 %</t>
  </si>
  <si>
    <t>2.3.</t>
  </si>
  <si>
    <t>обязательное социальное страхование от несчастных случаев на производстве и профессиональных заболеваний по ставке 0,2 %</t>
  </si>
  <si>
    <t>2.4.</t>
  </si>
  <si>
    <t>обязательное социальное страхование от несчастных случаев на производстве и профессиональных заболеваний по ставке 0,_ %*</t>
  </si>
  <si>
    <t>2.5.</t>
  </si>
  <si>
    <t>Страховые взносы в Федеральный фонд обязательного медицинского страхования, всего (по ставке 5,1 %)</t>
  </si>
  <si>
    <t xml:space="preserve">вручную итого сумму </t>
  </si>
  <si>
    <t>2.1. Расчеты (обоснования) страховых взносов на обязательное страхование в Пенсионный</t>
  </si>
  <si>
    <t>3. Расчет (обоснование) расходов на закупку товаров, работ, услуг</t>
  </si>
  <si>
    <r>
      <t xml:space="preserve">Субсидии бюджетным учреждениям на финансовое обеспечение МЗ на оказание муниципальных услуг (выполнение работ) </t>
    </r>
    <r>
      <rPr>
        <b/>
        <i/>
        <sz val="12"/>
        <rFont val="Times New Roman"/>
        <family val="1"/>
        <charset val="204"/>
      </rPr>
      <t>областной бюджет</t>
    </r>
  </si>
  <si>
    <t>3.1. Расчет (обоснование) расходов на оплату услуг связи</t>
  </si>
  <si>
    <t>Количество номеров</t>
  </si>
  <si>
    <t>Количество платежей в год</t>
  </si>
  <si>
    <t>Стоимсть за единицу, руб.</t>
  </si>
  <si>
    <t>Сумма , руб (гр.3*гр.4*гр.5)</t>
  </si>
  <si>
    <t>Телефон/интернет</t>
  </si>
  <si>
    <t>3.2. Расчет (обоснование) расходов на оплату прочих работ, услуг</t>
  </si>
  <si>
    <t>Количество договоров</t>
  </si>
  <si>
    <t>Бухгалтерское обслуживание</t>
  </si>
  <si>
    <t>3.3. Расчет (обоснование) расходов на приобретение основных средств, материальных запасов</t>
  </si>
  <si>
    <t>Сумма, руб.</t>
  </si>
  <si>
    <r>
      <t xml:space="preserve">Субсидии бюджетным учреждениям на финансовое обеспечение МЗ на оказание муниципальных услуг (выполнение работ) </t>
    </r>
    <r>
      <rPr>
        <b/>
        <i/>
        <sz val="12"/>
        <rFont val="Times New Roman"/>
        <family val="1"/>
        <charset val="204"/>
      </rPr>
      <t>местный бюджет</t>
    </r>
  </si>
  <si>
    <t>4. Расчет (обоснование) расходов на уплату налогов, сборов и иных платежей</t>
  </si>
  <si>
    <t>851/852/853</t>
  </si>
  <si>
    <t>Налоговая база, руб.</t>
  </si>
  <si>
    <t>Ставка налога, %</t>
  </si>
  <si>
    <t>Земельный налог</t>
  </si>
  <si>
    <t>Налог на имущество</t>
  </si>
  <si>
    <t>5. Расчет (обоснование) расходов на закупку товаров, работ, услуг</t>
  </si>
  <si>
    <t>244/247</t>
  </si>
  <si>
    <t>5.1. Расчет (обоснование) расходов на оплату коммунальных услуг</t>
  </si>
  <si>
    <t xml:space="preserve">Размер потребления ресурсов </t>
  </si>
  <si>
    <t>Тариф с учетом НДС, руб.</t>
  </si>
  <si>
    <t>Код вида расхода - 244</t>
  </si>
  <si>
    <t>1.</t>
  </si>
  <si>
    <t>Водоснабжение</t>
  </si>
  <si>
    <t>ЖБО</t>
  </si>
  <si>
    <t>ТКО</t>
  </si>
  <si>
    <t>Код вида расхода - 247</t>
  </si>
  <si>
    <t>Электроэнергия</t>
  </si>
  <si>
    <t>5.2. Расчет (обоснование) расходов на оплату работ, услуг по содержанию имущества</t>
  </si>
  <si>
    <t>Количество работ/услуг</t>
  </si>
  <si>
    <t>Стоимость работ (услуг), руб.</t>
  </si>
  <si>
    <t>Услуги охраны</t>
  </si>
  <si>
    <t>4.</t>
  </si>
  <si>
    <t>Обслуживание тревожной кнопки</t>
  </si>
  <si>
    <t>5.</t>
  </si>
  <si>
    <t>АПС</t>
  </si>
  <si>
    <t>6.</t>
  </si>
  <si>
    <t>7.</t>
  </si>
  <si>
    <t>8.</t>
  </si>
  <si>
    <t>9.</t>
  </si>
  <si>
    <t>10.</t>
  </si>
  <si>
    <t>5.3. Расчет (обоснование) расходов на оплату прочих работ, услуг</t>
  </si>
  <si>
    <t>Программное обеспечение</t>
  </si>
  <si>
    <t>6. Расчет (обоснование) расходов на закупку товаров, работ, услуг</t>
  </si>
  <si>
    <t>(343) Приобретение ГСМ</t>
  </si>
  <si>
    <t>Всего выплата, руб.            2022 год</t>
  </si>
  <si>
    <t>Всего выплата, руб.          2023 год</t>
  </si>
  <si>
    <t>1120</t>
  </si>
  <si>
    <t>2+4</t>
  </si>
  <si>
    <r>
      <t>прочие поступления, всего</t>
    </r>
    <r>
      <rPr>
        <vertAlign val="superscript"/>
        <sz val="9"/>
        <rFont val="Times New Roman"/>
        <family val="1"/>
        <charset val="204"/>
      </rPr>
      <t>6</t>
    </r>
  </si>
  <si>
    <t>2 Вручную</t>
  </si>
  <si>
    <t>26310.2</t>
  </si>
  <si>
    <t>26310.3</t>
  </si>
  <si>
    <t>26410.1</t>
  </si>
  <si>
    <t>26410.2</t>
  </si>
  <si>
    <t>26410.3</t>
  </si>
  <si>
    <t>4 этот год</t>
  </si>
  <si>
    <t>243 квр</t>
  </si>
  <si>
    <t>Заведующая</t>
  </si>
  <si>
    <t xml:space="preserve">МУНИЦИПАЛЬНОЕ БЮДЖЕТНОЕ ДОШКОЛЬНОЕ ОБРАЗОВАТЕЛЬНОЕ УЧРЕЖДЕНИЕ ДЕТСКИЙ САД № 4 "СЕМИЦВЕТИК"    </t>
  </si>
  <si>
    <t>О.А. Беляева</t>
  </si>
  <si>
    <t>6133013592</t>
  </si>
  <si>
    <t>613301001</t>
  </si>
  <si>
    <t>земля/имущ</t>
  </si>
  <si>
    <t>трансп</t>
  </si>
  <si>
    <t>нвос</t>
  </si>
  <si>
    <t>Расчеты (обоснования) к плану финансово-хозяйственной деятельности МБДОУ № 4 "Семицветик"</t>
  </si>
  <si>
    <t>1.5. Расчеты (обоснования) выплат персоналу по уходу за ребенком</t>
  </si>
  <si>
    <t>Численность работников, получающих пособие</t>
  </si>
  <si>
    <t>Количество выплат в год на одного человека</t>
  </si>
  <si>
    <t>Размер пособия в месяц, руб.</t>
  </si>
  <si>
    <t>Всего выплата, руб.                       2021 год</t>
  </si>
  <si>
    <t xml:space="preserve">Пособие по уходу за ребенком до 3 лет </t>
  </si>
  <si>
    <t>3.2. Расчет (обоснование) расходов на оплату работ, услуг по содержанию имущества</t>
  </si>
  <si>
    <t>Текущий ремонт (остаток на начало 2022 года)</t>
  </si>
  <si>
    <t>Заправка и ремонт картриджа</t>
  </si>
  <si>
    <t>Обслуживание УУТЭ</t>
  </si>
  <si>
    <t>Бактериологические исследования</t>
  </si>
  <si>
    <t>Госпошлина</t>
  </si>
  <si>
    <t>ГВС</t>
  </si>
  <si>
    <t>Тепловая энергия и ГВС</t>
  </si>
  <si>
    <t>ТО газового оборудования</t>
  </si>
  <si>
    <t>11.</t>
  </si>
  <si>
    <t>Видеонаблюдение</t>
  </si>
  <si>
    <t>(346) Приобретение зап.частей</t>
  </si>
  <si>
    <r>
      <t xml:space="preserve"> </t>
    </r>
    <r>
      <rPr>
        <b/>
        <i/>
        <sz val="12"/>
        <rFont val="Times New Roman"/>
        <family val="1"/>
        <charset val="204"/>
      </rPr>
      <t>приносящая доход деятельность</t>
    </r>
  </si>
  <si>
    <t>свет,тепло</t>
  </si>
  <si>
    <t>сверяю</t>
  </si>
  <si>
    <t>Ю.А.Слащева</t>
  </si>
  <si>
    <t>60313645</t>
  </si>
  <si>
    <t>000</t>
  </si>
  <si>
    <t>603I0826</t>
  </si>
  <si>
    <t>Контур</t>
  </si>
  <si>
    <t>5 вся</t>
  </si>
  <si>
    <t>Кредиторская задолженность элекроэнергия (остаток на начало 2023 года)</t>
  </si>
  <si>
    <r>
      <t>по контрактам (договорам), планируемым
к заключению в соответствующем финансовом
году с учетом требований Федерального закона
N 44-ФЗ и Федерального закона N 223-ФЗ</t>
    </r>
    <r>
      <rPr>
        <vertAlign val="superscript"/>
        <sz val="8.5"/>
        <rFont val="Times New Roman"/>
        <family val="1"/>
        <charset val="204"/>
      </rPr>
      <t>13</t>
    </r>
  </si>
  <si>
    <t>этот год вся закупка</t>
  </si>
  <si>
    <t>код цели в АЦК</t>
  </si>
  <si>
    <t>2 вручную</t>
  </si>
  <si>
    <t>Реагирование на пульт вызова охраны</t>
  </si>
  <si>
    <t>Налог за негативное воздействие на окружающую среду</t>
  </si>
  <si>
    <t>Предварительный/периодический медосмотр сотрудников, гигиеническое обучение</t>
  </si>
  <si>
    <t>Оценка соответствия лифтов в период эксплуатации</t>
  </si>
  <si>
    <t>26</t>
  </si>
  <si>
    <t>Всего заработная плата, руб. 2026 год</t>
  </si>
  <si>
    <t>Сумма взноса, руб. 2026 год</t>
  </si>
  <si>
    <t>Штрафы, пени, недоимки и иные платежи (остаток на начало 2024 года)</t>
  </si>
  <si>
    <t>Сумма, руб. 2026 год</t>
  </si>
  <si>
    <t>(346) Приобретение канцелярских товаров (остаток на начало 2024 года)</t>
  </si>
  <si>
    <t>(310) Приобретение основных средств (остаток на начало 2024 года)</t>
  </si>
  <si>
    <t>Сдача отчетности по экологии (остаток на начало 2024 года)</t>
  </si>
  <si>
    <t>(344) Приобретение строй.материалов (остаток на начало 2024 года)</t>
  </si>
  <si>
    <t>(346) Приобретение посуды</t>
  </si>
  <si>
    <t>12.</t>
  </si>
  <si>
    <t>Ремонт оборудования</t>
  </si>
  <si>
    <t>(345) Приобретение СИЗ (остаток на начало 2024 года)</t>
  </si>
  <si>
    <t>(346) Приобретение игрушек (остаток на начало 2024 года)</t>
  </si>
  <si>
    <t>1.3. Расчеты (обоснования) расходов на оплату труда</t>
  </si>
  <si>
    <t>местный бюджет (доп.образование)</t>
  </si>
  <si>
    <t>2.2. Расчеты (обоснования) страховых взносов на обязательное страхование в Пенсионный</t>
  </si>
  <si>
    <t>Испытание электрооборудования до 1000В</t>
  </si>
  <si>
    <t>(345) Приобретение мягкого инвентаря</t>
  </si>
  <si>
    <t>(346) Приобретение хозтоваров</t>
  </si>
  <si>
    <t>(346) Приобретение канцтоваров</t>
  </si>
  <si>
    <t>6.1. Расчет (обоснование) расходов на оплату работ, услуг по содержанию имущества</t>
  </si>
  <si>
    <t>(349) Приобретение бутилированной воды</t>
  </si>
  <si>
    <t>27</t>
  </si>
  <si>
    <t>Всего заработная плата, руб. 2027 год</t>
  </si>
  <si>
    <t>Сумма взноса, руб. 2027 год</t>
  </si>
  <si>
    <t>Сумма, руб. 2027 год</t>
  </si>
  <si>
    <t>6.1. Расчет (обоснование) расходов на приобретение основных средств, материальных запасов</t>
  </si>
  <si>
    <t>Текущий ремонт (остаток на начало года)</t>
  </si>
  <si>
    <t>Публикация в газете</t>
  </si>
  <si>
    <t>Обслуживание лифтов</t>
  </si>
  <si>
    <t>Дератизация/противоклещевая обработка</t>
  </si>
  <si>
    <t xml:space="preserve">Дезинсекция мусорных контейнеров </t>
  </si>
  <si>
    <t>(346) Приобретение прочих материальных запасов (остаток на начало года)</t>
  </si>
  <si>
    <t>А.И. Коршунов</t>
  </si>
  <si>
    <t>Ремонт и заправка картриджей</t>
  </si>
  <si>
    <t>Заведующий Отдела образования Администрации Тарасовского района</t>
  </si>
  <si>
    <t>28</t>
  </si>
  <si>
    <t>на 2026 г. текущий финансовый год</t>
  </si>
  <si>
    <t>на 2027 г. первый год планового периода</t>
  </si>
  <si>
    <t>на 2028 г. второй год планового периода</t>
  </si>
  <si>
    <t>Всего заработная плата, руб. 2028 год</t>
  </si>
  <si>
    <t>Сумма взноса, руб. 2028 год</t>
  </si>
  <si>
    <t>Сумма, руб. 2028 год</t>
  </si>
  <si>
    <t>Сумма исчисленного налога, подлежащего уплате, руб.                             2026 год</t>
  </si>
  <si>
    <t>Сумма исчисленного налога, подлежащего уплате, руб.                                     2027 год</t>
  </si>
  <si>
    <t>Сумма исчисленного налога, подлежащего уплате, руб.                                 2028 год</t>
  </si>
  <si>
    <t>Сумма, руб.                               2026 год</t>
  </si>
  <si>
    <t>Сумма, руб.           2027 год</t>
  </si>
  <si>
    <t>Сумма, руб.                              2028 год</t>
  </si>
  <si>
    <t>Сумма, руб.          2026 год</t>
  </si>
  <si>
    <t>5.2. Расчет (обоснование) расходов на приобретение основных средств, материальных запасов</t>
  </si>
  <si>
    <t>Приобретение продуктов питания</t>
  </si>
  <si>
    <t>7. Расчет (обоснование) расходов на закупку товаров, работ, услуг</t>
  </si>
  <si>
    <t>7.1. Расчет (обоснование) расходов на оплату коммунальных услуг</t>
  </si>
  <si>
    <t>Субсидии бюджетным учреждениям на иные цели(местный бюджет)</t>
  </si>
  <si>
    <t>Кредиторская задолженность элекроэнергия (остаток на начало года)</t>
  </si>
  <si>
    <t>Приобретение продуктов питания (остаток на начало года)</t>
  </si>
  <si>
    <t>Кредиторская задолженность газоснабжение</t>
  </si>
  <si>
    <t>Кредиторская задолженность приобретение продуктов питания</t>
  </si>
  <si>
    <t>Газоснабжение</t>
  </si>
  <si>
    <t>марта</t>
  </si>
  <si>
    <t>Программное обеспечение (сайт)</t>
  </si>
  <si>
    <t>31</t>
  </si>
  <si>
    <t>31.03.2026</t>
  </si>
  <si>
    <t>на 31.03.2026 год</t>
  </si>
  <si>
    <t>1250</t>
  </si>
  <si>
    <t>доходы от оказания платных услуг</t>
  </si>
  <si>
    <t>7.2. Расчет (обоснование) расходов на оплату прочих работ, услуг</t>
  </si>
  <si>
    <t>7.3. Расчет (обоснование) расходов на приобретение основных средств, материальных запасов</t>
  </si>
  <si>
    <t>Составление акта разграничения эксплуатационной ответственности для наружных газопроводов и сооружений на них</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</si>
</sst>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000"/>
  </numFmts>
  <fonts count="42" x14ac:knownFonts="1">
    <font>
      <sz val="10"/>
      <name val="Times New Roman"/>
      <charset val="204"/>
    </font>
    <font>
      <sz val="10"/>
      <name val="Times New Roman"/>
      <family val="1"/>
      <charset val="204"/>
    </font>
    <font>
      <sz val="8"/>
      <name val="Times New Roman"/>
      <family val="1"/>
      <charset val="204"/>
    </font>
    <font>
      <sz val="9"/>
      <name val="Times New Roman"/>
      <family val="1"/>
      <charset val="204"/>
    </font>
    <font>
      <sz val="8"/>
      <name val="Times New Roman"/>
      <family val="1"/>
      <charset val="204"/>
    </font>
    <font>
      <b/>
      <sz val="10"/>
      <name val="Times New Roman"/>
      <family val="1"/>
      <charset val="204"/>
    </font>
    <font>
      <b/>
      <sz val="11"/>
      <name val="Times New Roman"/>
      <family val="1"/>
      <charset val="204"/>
    </font>
    <font>
      <sz val="11"/>
      <name val="Times New Roman"/>
      <family val="1"/>
      <charset val="204"/>
    </font>
    <font>
      <sz val="11.5"/>
      <name val="Times New Roman"/>
      <family val="1"/>
      <charset val="204"/>
    </font>
    <font>
      <sz val="11"/>
      <name val="Times New Roman"/>
      <family val="1"/>
      <charset val="204"/>
    </font>
    <font>
      <b/>
      <vertAlign val="superscript"/>
      <sz val="11"/>
      <name val="Times New Roman"/>
      <family val="1"/>
      <charset val="204"/>
    </font>
    <font>
      <sz val="10"/>
      <name val="Times New Roman"/>
      <family val="1"/>
      <charset val="204"/>
    </font>
    <font>
      <vertAlign val="superscript"/>
      <sz val="10"/>
      <name val="Times New Roman"/>
      <family val="1"/>
      <charset val="204"/>
    </font>
    <font>
      <vertAlign val="superscript"/>
      <sz val="9"/>
      <name val="Times New Roman"/>
      <family val="1"/>
      <charset val="204"/>
    </font>
    <font>
      <b/>
      <sz val="9"/>
      <name val="Times New Roman"/>
      <family val="1"/>
      <charset val="204"/>
    </font>
    <font>
      <vertAlign val="superscript"/>
      <sz val="7"/>
      <name val="Times New Roman"/>
      <family val="1"/>
      <charset val="204"/>
    </font>
    <font>
      <b/>
      <vertAlign val="superscript"/>
      <sz val="9"/>
      <name val="Times New Roman"/>
      <family val="1"/>
      <charset val="204"/>
    </font>
    <font>
      <vertAlign val="superscript"/>
      <sz val="8"/>
      <name val="Times New Roman"/>
      <family val="1"/>
      <charset val="204"/>
    </font>
    <font>
      <b/>
      <sz val="9"/>
      <name val="Times New Roman"/>
      <family val="1"/>
      <charset val="204"/>
    </font>
    <font>
      <b/>
      <vertAlign val="superscript"/>
      <sz val="10"/>
      <name val="Times New Roman"/>
      <family val="1"/>
      <charset val="204"/>
    </font>
    <font>
      <vertAlign val="superscript"/>
      <sz val="6"/>
      <name val="Times New Roman"/>
      <family val="1"/>
      <charset val="204"/>
    </font>
    <font>
      <sz val="6"/>
      <name val="Times New Roman"/>
      <family val="1"/>
      <charset val="204"/>
    </font>
    <font>
      <sz val="6"/>
      <name val="Times New Roman"/>
      <family val="1"/>
      <charset val="204"/>
    </font>
    <font>
      <sz val="8.5"/>
      <name val="Times New Roman"/>
      <family val="1"/>
      <charset val="204"/>
    </font>
    <font>
      <vertAlign val="superscript"/>
      <sz val="8.5"/>
      <name val="Times New Roman"/>
      <family val="1"/>
      <charset val="204"/>
    </font>
    <font>
      <b/>
      <sz val="8.5"/>
      <name val="Times New Roman"/>
      <family val="1"/>
      <charset val="204"/>
    </font>
    <font>
      <b/>
      <vertAlign val="superscript"/>
      <sz val="8.5"/>
      <name val="Times New Roman"/>
      <family val="1"/>
      <charset val="204"/>
    </font>
    <font>
      <sz val="7"/>
      <name val="Times New Roman"/>
      <family val="1"/>
      <charset val="204"/>
    </font>
    <font>
      <sz val="9"/>
      <name val="Times New Roman"/>
      <family val="1"/>
      <charset val="204"/>
    </font>
    <font>
      <sz val="10"/>
      <color rgb="FFFF0000"/>
      <name val="Times New Roman"/>
      <family val="1"/>
      <charset val="204"/>
    </font>
    <font>
      <sz val="8.5"/>
      <color rgb="FFFF0000"/>
      <name val="Times New Roman"/>
      <family val="1"/>
      <charset val="204"/>
    </font>
    <font>
      <sz val="9"/>
      <color rgb="FFFF0000"/>
      <name val="Times New Roman"/>
      <family val="1"/>
      <charset val="204"/>
    </font>
    <font>
      <sz val="16"/>
      <name val="Times New Roman"/>
      <family val="1"/>
      <charset val="204"/>
    </font>
    <font>
      <sz val="12"/>
      <name val="Times New Roman"/>
      <family val="1"/>
      <charset val="204"/>
    </font>
    <font>
      <sz val="10"/>
      <name val="Arial Cyr"/>
      <charset val="204"/>
    </font>
    <font>
      <i/>
      <sz val="12"/>
      <name val="Times New Roman"/>
      <family val="1"/>
      <charset val="204"/>
    </font>
    <font>
      <b/>
      <sz val="12"/>
      <name val="Times New Roman"/>
      <family val="1"/>
      <charset val="204"/>
    </font>
    <font>
      <b/>
      <u/>
      <sz val="12"/>
      <name val="Times New Roman"/>
      <family val="1"/>
      <charset val="204"/>
    </font>
    <font>
      <b/>
      <u/>
      <sz val="10"/>
      <name val="Times New Roman"/>
      <family val="1"/>
      <charset val="204"/>
    </font>
    <font>
      <b/>
      <i/>
      <sz val="12"/>
      <name val="Times New Roman"/>
      <family val="1"/>
      <charset val="204"/>
    </font>
    <font>
      <b/>
      <i/>
      <u/>
      <sz val="9"/>
      <name val="Times New Roman"/>
      <family val="1"/>
      <charset val="204"/>
    </font>
    <font>
      <i/>
      <u/>
      <sz val="20"/>
      <name val="Times New Roman"/>
      <family val="1"/>
      <charset val="204"/>
    </font>
  </fonts>
  <fills count="7">
    <fill>
      <patternFill patternType="none"/>
    </fill>
    <fill>
      <patternFill patternType="gray125"/>
    </fill>
    <fill>
      <patternFill patternType="solid">
        <fgColor rgb="FFFFFF00"/>
        <bgColor indexed="64"/>
      </patternFill>
    </fill>
    <fill>
      <patternFill patternType="solid">
        <fgColor theme="4" tint="0.59999389629810485"/>
        <bgColor indexed="64"/>
      </patternFill>
    </fill>
    <fill>
      <patternFill patternType="solid">
        <fgColor theme="0"/>
        <bgColor indexed="64"/>
      </patternFill>
    </fill>
    <fill>
      <patternFill patternType="solid">
        <fgColor rgb="FF00B050"/>
        <bgColor indexed="64"/>
      </patternFill>
    </fill>
    <fill>
      <patternFill patternType="solid">
        <fgColor rgb="FFFF0000"/>
        <bgColor indexed="64"/>
      </patternFill>
    </fill>
  </fills>
  <borders count="61">
    <border>
      <left/>
      <right/>
      <top/>
      <bottom/>
      <diagonal/>
    </border>
    <border>
      <left/>
      <right/>
      <top style="thin">
        <color indexed="64"/>
      </top>
      <bottom style="thin">
        <color indexed="64"/>
      </bottom>
      <diagonal/>
    </border>
    <border>
      <left/>
      <right/>
      <top/>
      <bottom style="thin">
        <color indexed="64"/>
      </bottom>
      <diagonal/>
    </border>
    <border>
      <left style="mediumDashDot">
        <color indexed="64"/>
      </left>
      <right/>
      <top style="mediumDashDot">
        <color indexed="64"/>
      </top>
      <bottom/>
      <diagonal/>
    </border>
    <border>
      <left/>
      <right/>
      <top style="mediumDashDot">
        <color indexed="64"/>
      </top>
      <bottom/>
      <diagonal/>
    </border>
    <border>
      <left/>
      <right style="mediumDashDot">
        <color indexed="64"/>
      </right>
      <top style="mediumDashDot">
        <color indexed="64"/>
      </top>
      <bottom/>
      <diagonal/>
    </border>
    <border>
      <left/>
      <right style="mediumDashDot">
        <color indexed="64"/>
      </right>
      <top/>
      <bottom/>
      <diagonal/>
    </border>
    <border>
      <left style="mediumDashDot">
        <color indexed="64"/>
      </left>
      <right/>
      <top/>
      <bottom/>
      <diagonal/>
    </border>
    <border>
      <left style="mediumDashDot">
        <color indexed="64"/>
      </left>
      <right/>
      <top/>
      <bottom style="mediumDashDot">
        <color indexed="64"/>
      </bottom>
      <diagonal/>
    </border>
    <border>
      <left/>
      <right/>
      <top/>
      <bottom style="mediumDashDot">
        <color indexed="64"/>
      </bottom>
      <diagonal/>
    </border>
    <border>
      <left/>
      <right style="mediumDashDot">
        <color indexed="64"/>
      </right>
      <top/>
      <bottom style="mediumDashDot">
        <color indexed="64"/>
      </bottom>
      <diagonal/>
    </border>
    <border>
      <left/>
      <right/>
      <top style="mediumDashDot">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top style="thin">
        <color indexed="64"/>
      </top>
      <bottom/>
      <diagonal/>
    </border>
    <border>
      <left style="medium">
        <color indexed="64"/>
      </left>
      <right/>
      <top/>
      <bottom/>
      <diagonal/>
    </border>
    <border>
      <left/>
      <right style="thin">
        <color indexed="64"/>
      </right>
      <top/>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bottom/>
      <diagonal/>
    </border>
    <border>
      <left style="mediumDashDot">
        <color indexed="64"/>
      </left>
      <right/>
      <top/>
      <bottom style="thin">
        <color indexed="64"/>
      </bottom>
      <diagonal/>
    </border>
    <border>
      <left style="thin">
        <color indexed="64"/>
      </left>
      <right style="mediumDashDot">
        <color indexed="64"/>
      </right>
      <top/>
      <bottom style="thin">
        <color indexed="64"/>
      </bottom>
      <diagonal/>
    </border>
    <border>
      <left style="thin">
        <color indexed="64"/>
      </left>
      <right style="mediumDashDot">
        <color indexed="64"/>
      </right>
      <top style="thin">
        <color indexed="64"/>
      </top>
      <bottom/>
      <diagonal/>
    </border>
    <border>
      <left/>
      <right style="mediumDashDot">
        <color indexed="64"/>
      </right>
      <top/>
      <bottom style="thin">
        <color indexed="64"/>
      </bottom>
      <diagonal/>
    </border>
    <border>
      <left style="mediumDashDot">
        <color indexed="64"/>
      </left>
      <right/>
      <top style="thin">
        <color indexed="64"/>
      </top>
      <bottom/>
      <diagonal/>
    </border>
    <border>
      <left/>
      <right style="mediumDashDot">
        <color indexed="64"/>
      </right>
      <top style="thin">
        <color indexed="64"/>
      </top>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s>
  <cellStyleXfs count="2">
    <xf numFmtId="0" fontId="0" fillId="0" borderId="0"/>
    <xf numFmtId="0" fontId="34" fillId="0" borderId="0"/>
  </cellStyleXfs>
  <cellXfs count="754">
    <xf numFmtId="0" fontId="0" fillId="0" borderId="0" xfId="0"/>
    <xf numFmtId="0" fontId="0" fillId="0" borderId="0" xfId="0" applyBorder="1"/>
    <xf numFmtId="0" fontId="3" fillId="0" borderId="0" xfId="0" applyFont="1"/>
    <xf numFmtId="0" fontId="22" fillId="0" borderId="0" xfId="0" applyFont="1"/>
    <xf numFmtId="0" fontId="33" fillId="0" borderId="16" xfId="0" applyFont="1" applyBorder="1" applyAlignment="1">
      <alignment horizontal="left"/>
    </xf>
    <xf numFmtId="0" fontId="33" fillId="3" borderId="16" xfId="0" applyFont="1" applyFill="1" applyBorder="1" applyAlignment="1">
      <alignment horizontal="left"/>
    </xf>
    <xf numFmtId="0" fontId="33" fillId="5" borderId="16" xfId="0" applyFont="1" applyFill="1" applyBorder="1" applyAlignment="1">
      <alignment horizontal="left"/>
    </xf>
    <xf numFmtId="0" fontId="3" fillId="4" borderId="0" xfId="0" applyFont="1" applyFill="1"/>
    <xf numFmtId="0" fontId="3" fillId="4" borderId="0" xfId="0" applyFont="1" applyFill="1" applyAlignment="1"/>
    <xf numFmtId="49" fontId="11" fillId="4" borderId="0" xfId="0" applyNumberFormat="1" applyFont="1" applyFill="1" applyAlignment="1">
      <alignment horizontal="left"/>
    </xf>
    <xf numFmtId="4" fontId="11" fillId="4" borderId="0" xfId="0" applyNumberFormat="1" applyFont="1" applyFill="1"/>
    <xf numFmtId="0" fontId="11" fillId="4" borderId="0" xfId="0" applyFont="1" applyFill="1"/>
    <xf numFmtId="0" fontId="11" fillId="4" borderId="0" xfId="0" applyFont="1" applyFill="1" applyBorder="1" applyAlignment="1">
      <alignment horizontal="center"/>
    </xf>
    <xf numFmtId="4" fontId="0" fillId="4" borderId="0" xfId="0" applyNumberFormat="1" applyFill="1"/>
    <xf numFmtId="0" fontId="0" fillId="4" borderId="0" xfId="0" applyFill="1"/>
    <xf numFmtId="0" fontId="27" fillId="4" borderId="0" xfId="0" applyFont="1" applyFill="1"/>
    <xf numFmtId="4" fontId="27" fillId="4" borderId="0" xfId="0" applyNumberFormat="1" applyFont="1" applyFill="1"/>
    <xf numFmtId="0" fontId="11" fillId="4" borderId="6" xfId="0" applyFont="1" applyFill="1" applyBorder="1"/>
    <xf numFmtId="0" fontId="5" fillId="4" borderId="9" xfId="0" applyFont="1" applyFill="1" applyBorder="1"/>
    <xf numFmtId="0" fontId="5" fillId="4" borderId="10" xfId="0" applyFont="1" applyFill="1" applyBorder="1"/>
    <xf numFmtId="4" fontId="5" fillId="4" borderId="0" xfId="0" applyNumberFormat="1" applyFont="1" applyFill="1"/>
    <xf numFmtId="0" fontId="29" fillId="4" borderId="0" xfId="0" applyFont="1" applyFill="1" applyAlignment="1">
      <alignment vertical="justify"/>
    </xf>
    <xf numFmtId="0" fontId="0" fillId="4" borderId="0" xfId="0" applyFill="1" applyAlignment="1">
      <alignment vertical="justify"/>
    </xf>
    <xf numFmtId="4" fontId="0" fillId="4" borderId="0" xfId="0" applyNumberFormat="1" applyFill="1" applyAlignment="1">
      <alignment vertical="justify"/>
    </xf>
    <xf numFmtId="0" fontId="29" fillId="4" borderId="0" xfId="0" applyFont="1" applyFill="1"/>
    <xf numFmtId="0" fontId="5" fillId="4" borderId="0" xfId="0" applyFont="1" applyFill="1"/>
    <xf numFmtId="0" fontId="33" fillId="0" borderId="0" xfId="1" applyFont="1" applyFill="1"/>
    <xf numFmtId="0" fontId="33" fillId="0" borderId="0" xfId="1" applyFont="1" applyFill="1" applyBorder="1"/>
    <xf numFmtId="0" fontId="35" fillId="0" borderId="57" xfId="1" applyFont="1" applyFill="1" applyBorder="1" applyAlignment="1"/>
    <xf numFmtId="0" fontId="11" fillId="0" borderId="16" xfId="1" applyFont="1" applyFill="1" applyBorder="1" applyAlignment="1">
      <alignment vertical="top"/>
    </xf>
    <xf numFmtId="0" fontId="11" fillId="0" borderId="0" xfId="1" applyFont="1" applyFill="1"/>
    <xf numFmtId="0" fontId="35" fillId="0" borderId="0" xfId="1" applyFont="1" applyFill="1" applyBorder="1" applyAlignment="1"/>
    <xf numFmtId="0" fontId="11" fillId="0" borderId="16" xfId="1" applyFont="1" applyFill="1" applyBorder="1"/>
    <xf numFmtId="3" fontId="11" fillId="0" borderId="16" xfId="1" applyNumberFormat="1" applyFont="1" applyFill="1" applyBorder="1" applyAlignment="1">
      <alignment horizontal="center"/>
    </xf>
    <xf numFmtId="3" fontId="11" fillId="0" borderId="16" xfId="1" applyNumberFormat="1" applyFont="1" applyFill="1" applyBorder="1"/>
    <xf numFmtId="16" fontId="11" fillId="0" borderId="16" xfId="1" applyNumberFormat="1" applyFont="1" applyFill="1" applyBorder="1"/>
    <xf numFmtId="0" fontId="5" fillId="0" borderId="16" xfId="1" applyFont="1" applyFill="1" applyBorder="1"/>
    <xf numFmtId="0" fontId="5" fillId="0" borderId="16" xfId="1" applyFont="1" applyFill="1" applyBorder="1" applyAlignment="1">
      <alignment horizontal="center"/>
    </xf>
    <xf numFmtId="0" fontId="5" fillId="0" borderId="0" xfId="1" applyFont="1" applyFill="1"/>
    <xf numFmtId="0" fontId="5" fillId="0" borderId="0" xfId="1" applyFont="1" applyFill="1" applyBorder="1"/>
    <xf numFmtId="0" fontId="5" fillId="0" borderId="0" xfId="1" applyFont="1" applyFill="1" applyBorder="1" applyAlignment="1">
      <alignment horizontal="right" wrapText="1"/>
    </xf>
    <xf numFmtId="0" fontId="5" fillId="0" borderId="0" xfId="1" applyFont="1" applyFill="1" applyBorder="1" applyAlignment="1">
      <alignment horizontal="center"/>
    </xf>
    <xf numFmtId="0" fontId="33" fillId="0" borderId="0" xfId="1" applyFont="1" applyAlignment="1"/>
    <xf numFmtId="0" fontId="33" fillId="0" borderId="0" xfId="1" applyFont="1"/>
    <xf numFmtId="0" fontId="33" fillId="0" borderId="0" xfId="1" applyFont="1" applyBorder="1" applyAlignment="1">
      <alignment vertical="top"/>
    </xf>
    <xf numFmtId="0" fontId="33" fillId="0" borderId="0" xfId="1" applyFont="1" applyBorder="1" applyAlignment="1">
      <alignment horizontal="center"/>
    </xf>
    <xf numFmtId="0" fontId="33" fillId="0" borderId="0" xfId="1" applyFont="1" applyBorder="1" applyAlignment="1"/>
    <xf numFmtId="0" fontId="35" fillId="0" borderId="0" xfId="1" applyFont="1" applyBorder="1" applyAlignment="1">
      <alignment horizontal="left" wrapText="1"/>
    </xf>
    <xf numFmtId="0" fontId="35" fillId="0" borderId="57" xfId="1" applyFont="1" applyBorder="1" applyAlignment="1"/>
    <xf numFmtId="0" fontId="33" fillId="0" borderId="57" xfId="1" applyFont="1" applyBorder="1"/>
    <xf numFmtId="0" fontId="35" fillId="0" borderId="0" xfId="1" applyFont="1" applyBorder="1" applyAlignment="1"/>
    <xf numFmtId="0" fontId="33" fillId="0" borderId="0" xfId="1" applyFont="1" applyBorder="1"/>
    <xf numFmtId="0" fontId="33" fillId="0" borderId="16" xfId="1" applyFont="1" applyBorder="1"/>
    <xf numFmtId="0" fontId="36" fillId="0" borderId="16" xfId="1" applyFont="1" applyBorder="1"/>
    <xf numFmtId="0" fontId="36" fillId="0" borderId="0" xfId="1" applyFont="1"/>
    <xf numFmtId="0" fontId="11" fillId="0" borderId="16" xfId="1" applyFont="1" applyBorder="1" applyAlignment="1">
      <alignment vertical="top"/>
    </xf>
    <xf numFmtId="0" fontId="36" fillId="0" borderId="16" xfId="1" applyFont="1" applyBorder="1" applyAlignment="1">
      <alignment horizontal="left"/>
    </xf>
    <xf numFmtId="0" fontId="36" fillId="0" borderId="0" xfId="1" applyFont="1" applyBorder="1"/>
    <xf numFmtId="0" fontId="34" fillId="0" borderId="0" xfId="1"/>
    <xf numFmtId="0" fontId="33" fillId="0" borderId="16" xfId="1" applyFont="1" applyBorder="1" applyAlignment="1">
      <alignment vertical="top"/>
    </xf>
    <xf numFmtId="0" fontId="39" fillId="0" borderId="16" xfId="1" applyFont="1" applyBorder="1"/>
    <xf numFmtId="0" fontId="39" fillId="0" borderId="0" xfId="1" applyFont="1"/>
    <xf numFmtId="2" fontId="33" fillId="0" borderId="0" xfId="1" applyNumberFormat="1" applyFont="1"/>
    <xf numFmtId="0" fontId="33" fillId="0" borderId="0" xfId="1" applyFont="1" applyFill="1" applyBorder="1" applyAlignment="1">
      <alignment horizontal="left"/>
    </xf>
    <xf numFmtId="0" fontId="11" fillId="0" borderId="16" xfId="1" applyFont="1" applyFill="1" applyBorder="1" applyAlignment="1">
      <alignment horizontal="center" vertical="top" wrapText="1"/>
    </xf>
    <xf numFmtId="0" fontId="33" fillId="0" borderId="0" xfId="1" applyFont="1" applyBorder="1" applyAlignment="1">
      <alignment horizontal="left"/>
    </xf>
    <xf numFmtId="0" fontId="37" fillId="0" borderId="0" xfId="1" applyFont="1" applyAlignment="1">
      <alignment horizontal="center"/>
    </xf>
    <xf numFmtId="4" fontId="33" fillId="0" borderId="16" xfId="1" applyNumberFormat="1" applyFont="1" applyBorder="1" applyAlignment="1">
      <alignment horizontal="center"/>
    </xf>
    <xf numFmtId="0" fontId="36" fillId="0" borderId="16" xfId="1" applyFont="1" applyBorder="1" applyAlignment="1">
      <alignment horizontal="center"/>
    </xf>
    <xf numFmtId="0" fontId="33" fillId="0" borderId="16" xfId="1" applyFont="1" applyBorder="1" applyAlignment="1">
      <alignment horizontal="left"/>
    </xf>
    <xf numFmtId="0" fontId="33" fillId="0" borderId="33" xfId="1" applyFont="1" applyBorder="1" applyAlignment="1">
      <alignment horizontal="center"/>
    </xf>
    <xf numFmtId="0" fontId="33" fillId="0" borderId="28" xfId="1" applyFont="1" applyBorder="1" applyAlignment="1">
      <alignment horizontal="center"/>
    </xf>
    <xf numFmtId="4" fontId="33" fillId="0" borderId="33" xfId="1" applyNumberFormat="1" applyFont="1" applyBorder="1" applyAlignment="1">
      <alignment horizontal="center"/>
    </xf>
    <xf numFmtId="4" fontId="33" fillId="0" borderId="28" xfId="1" applyNumberFormat="1" applyFont="1" applyBorder="1" applyAlignment="1">
      <alignment horizontal="center"/>
    </xf>
    <xf numFmtId="0" fontId="33" fillId="0" borderId="16" xfId="1" applyFont="1" applyBorder="1" applyAlignment="1">
      <alignment horizontal="center" vertical="top" wrapText="1"/>
    </xf>
    <xf numFmtId="4" fontId="39" fillId="0" borderId="16" xfId="1" applyNumberFormat="1" applyFont="1" applyBorder="1" applyAlignment="1">
      <alignment horizontal="center"/>
    </xf>
    <xf numFmtId="0" fontId="22" fillId="0" borderId="16" xfId="0" applyFont="1" applyBorder="1"/>
    <xf numFmtId="0" fontId="0" fillId="0" borderId="16" xfId="0" applyBorder="1"/>
    <xf numFmtId="0" fontId="3" fillId="0" borderId="16" xfId="0" applyFont="1" applyBorder="1"/>
    <xf numFmtId="4" fontId="3" fillId="0" borderId="16" xfId="0" applyNumberFormat="1" applyFont="1" applyBorder="1"/>
    <xf numFmtId="0" fontId="33" fillId="0" borderId="33" xfId="0" applyFont="1" applyBorder="1" applyAlignment="1">
      <alignment horizontal="left"/>
    </xf>
    <xf numFmtId="0" fontId="33" fillId="2" borderId="33" xfId="0" applyFont="1" applyFill="1" applyBorder="1" applyAlignment="1">
      <alignment horizontal="left"/>
    </xf>
    <xf numFmtId="0" fontId="3" fillId="0" borderId="13" xfId="0" applyFont="1" applyBorder="1"/>
    <xf numFmtId="0" fontId="3" fillId="0" borderId="44" xfId="0" applyFont="1" applyBorder="1"/>
    <xf numFmtId="4" fontId="40" fillId="6" borderId="41" xfId="0" applyNumberFormat="1" applyFont="1" applyFill="1" applyBorder="1" applyAlignment="1">
      <alignment horizontal="center"/>
    </xf>
    <xf numFmtId="4" fontId="40" fillId="0" borderId="42" xfId="0" applyNumberFormat="1" applyFont="1" applyBorder="1" applyAlignment="1">
      <alignment horizontal="center"/>
    </xf>
    <xf numFmtId="4" fontId="40" fillId="0" borderId="43" xfId="0" applyNumberFormat="1" applyFont="1" applyBorder="1" applyAlignment="1">
      <alignment horizontal="center"/>
    </xf>
    <xf numFmtId="3" fontId="33" fillId="4" borderId="16" xfId="1" applyNumberFormat="1" applyFont="1" applyFill="1" applyBorder="1" applyAlignment="1">
      <alignment horizontal="right"/>
    </xf>
    <xf numFmtId="4" fontId="33" fillId="0" borderId="33" xfId="1" applyNumberFormat="1" applyFont="1" applyBorder="1" applyAlignment="1"/>
    <xf numFmtId="4" fontId="33" fillId="0" borderId="1" xfId="1" applyNumberFormat="1" applyFont="1" applyBorder="1" applyAlignment="1"/>
    <xf numFmtId="4" fontId="33" fillId="0" borderId="16" xfId="1" applyNumberFormat="1" applyFont="1" applyBorder="1" applyAlignment="1"/>
    <xf numFmtId="0" fontId="33" fillId="4" borderId="33" xfId="0" applyFont="1" applyFill="1" applyBorder="1" applyAlignment="1">
      <alignment horizontal="left"/>
    </xf>
    <xf numFmtId="0" fontId="0" fillId="0" borderId="0" xfId="0"/>
    <xf numFmtId="4" fontId="33" fillId="4" borderId="16" xfId="1" applyNumberFormat="1" applyFont="1" applyFill="1" applyBorder="1" applyAlignment="1">
      <alignment horizontal="center"/>
    </xf>
    <xf numFmtId="0" fontId="22" fillId="4" borderId="0" xfId="0" applyFont="1" applyFill="1"/>
    <xf numFmtId="0" fontId="0" fillId="4" borderId="0" xfId="0" applyFill="1" applyBorder="1"/>
    <xf numFmtId="0" fontId="2" fillId="4" borderId="0" xfId="0" applyFont="1" applyFill="1" applyBorder="1" applyAlignment="1">
      <alignment horizontal="center" vertical="top"/>
    </xf>
    <xf numFmtId="0" fontId="8" fillId="4" borderId="0" xfId="0" applyFont="1" applyFill="1"/>
    <xf numFmtId="49" fontId="6" fillId="4" borderId="2" xfId="0" applyNumberFormat="1" applyFont="1" applyFill="1" applyBorder="1"/>
    <xf numFmtId="0" fontId="6" fillId="4" borderId="0" xfId="0" applyFont="1" applyFill="1"/>
    <xf numFmtId="0" fontId="6" fillId="4" borderId="0" xfId="0" applyFont="1" applyFill="1" applyAlignment="1"/>
    <xf numFmtId="0" fontId="6" fillId="4" borderId="0" xfId="0" applyFont="1" applyFill="1" applyAlignment="1">
      <alignment horizontal="fill"/>
    </xf>
    <xf numFmtId="0" fontId="6" fillId="4" borderId="0" xfId="0" applyFont="1" applyFill="1" applyAlignment="1">
      <alignment horizontal="fill" shrinkToFit="1"/>
    </xf>
    <xf numFmtId="49" fontId="3" fillId="4" borderId="19" xfId="0" applyNumberFormat="1" applyFont="1" applyFill="1" applyBorder="1" applyAlignment="1">
      <alignment horizontal="center"/>
    </xf>
    <xf numFmtId="49" fontId="3" fillId="4" borderId="2" xfId="0" applyNumberFormat="1" applyFont="1" applyFill="1" applyBorder="1" applyAlignment="1">
      <alignment horizontal="center"/>
    </xf>
    <xf numFmtId="49" fontId="3" fillId="4" borderId="20" xfId="0" applyNumberFormat="1" applyFont="1" applyFill="1" applyBorder="1" applyAlignment="1">
      <alignment horizontal="center"/>
    </xf>
    <xf numFmtId="4" fontId="3" fillId="4" borderId="19" xfId="0" applyNumberFormat="1" applyFont="1" applyFill="1" applyBorder="1" applyAlignment="1">
      <alignment horizontal="center"/>
    </xf>
    <xf numFmtId="4" fontId="3" fillId="4" borderId="2" xfId="0" applyNumberFormat="1" applyFont="1" applyFill="1" applyBorder="1" applyAlignment="1">
      <alignment horizontal="center"/>
    </xf>
    <xf numFmtId="4" fontId="3" fillId="4" borderId="20" xfId="0" applyNumberFormat="1" applyFont="1" applyFill="1" applyBorder="1" applyAlignment="1">
      <alignment horizontal="center"/>
    </xf>
    <xf numFmtId="3" fontId="3" fillId="4" borderId="19" xfId="0" applyNumberFormat="1" applyFont="1" applyFill="1" applyBorder="1" applyAlignment="1">
      <alignment horizontal="center"/>
    </xf>
    <xf numFmtId="3" fontId="3" fillId="4" borderId="2" xfId="0" applyNumberFormat="1" applyFont="1" applyFill="1" applyBorder="1" applyAlignment="1">
      <alignment horizontal="center"/>
    </xf>
    <xf numFmtId="3" fontId="3" fillId="4" borderId="22" xfId="0" applyNumberFormat="1" applyFont="1" applyFill="1" applyBorder="1" applyAlignment="1">
      <alignment horizontal="center"/>
    </xf>
    <xf numFmtId="0" fontId="0" fillId="4" borderId="1" xfId="0" applyFill="1" applyBorder="1"/>
    <xf numFmtId="0" fontId="1" fillId="4" borderId="0" xfId="0" applyFont="1" applyFill="1"/>
    <xf numFmtId="0" fontId="5" fillId="4" borderId="2" xfId="0" applyFont="1" applyFill="1" applyBorder="1" applyAlignment="1">
      <alignment horizontal="center" vertical="top" wrapText="1"/>
    </xf>
    <xf numFmtId="0" fontId="7" fillId="4" borderId="0" xfId="0" applyFont="1" applyFill="1" applyAlignment="1">
      <alignment horizontal="left"/>
    </xf>
    <xf numFmtId="0" fontId="2" fillId="4" borderId="0" xfId="0" applyFont="1" applyFill="1" applyAlignment="1">
      <alignment horizontal="left"/>
    </xf>
    <xf numFmtId="0" fontId="2" fillId="4" borderId="0" xfId="0" applyFont="1" applyFill="1"/>
    <xf numFmtId="0" fontId="27" fillId="4" borderId="0" xfId="0" applyFont="1" applyFill="1" applyBorder="1"/>
    <xf numFmtId="49" fontId="27" fillId="4" borderId="0" xfId="0" applyNumberFormat="1" applyFont="1" applyFill="1" applyBorder="1" applyAlignment="1">
      <alignment horizontal="center"/>
    </xf>
    <xf numFmtId="0" fontId="8" fillId="4" borderId="3" xfId="0" applyFont="1" applyFill="1" applyBorder="1"/>
    <xf numFmtId="0" fontId="11" fillId="4" borderId="4" xfId="0" applyFont="1" applyFill="1" applyBorder="1"/>
    <xf numFmtId="0" fontId="11" fillId="4" borderId="5" xfId="0" applyFont="1" applyFill="1" applyBorder="1"/>
    <xf numFmtId="4" fontId="27" fillId="4" borderId="0" xfId="0" applyNumberFormat="1" applyFont="1" applyFill="1" applyBorder="1"/>
    <xf numFmtId="4" fontId="7" fillId="4" borderId="0" xfId="0" applyNumberFormat="1" applyFont="1" applyFill="1" applyBorder="1" applyAlignment="1">
      <alignment horizontal="center"/>
    </xf>
    <xf numFmtId="0" fontId="7" fillId="4" borderId="0" xfId="0" applyFont="1" applyFill="1" applyBorder="1" applyAlignment="1">
      <alignment horizontal="center"/>
    </xf>
    <xf numFmtId="4" fontId="27" fillId="4" borderId="0" xfId="0" applyNumberFormat="1" applyFont="1" applyFill="1" applyBorder="1" applyAlignment="1">
      <alignment horizontal="center" vertical="top"/>
    </xf>
    <xf numFmtId="0" fontId="11" fillId="4" borderId="7" xfId="0" applyFont="1" applyFill="1" applyBorder="1"/>
    <xf numFmtId="0" fontId="11" fillId="4" borderId="8" xfId="0" applyFont="1" applyFill="1" applyBorder="1"/>
    <xf numFmtId="0" fontId="11" fillId="4" borderId="9" xfId="0" applyFont="1" applyFill="1" applyBorder="1"/>
    <xf numFmtId="0" fontId="11" fillId="4" borderId="11" xfId="0" applyFont="1" applyFill="1" applyBorder="1"/>
    <xf numFmtId="0" fontId="33" fillId="4" borderId="0" xfId="1" applyFont="1" applyFill="1" applyBorder="1" applyAlignment="1">
      <alignment horizontal="left"/>
    </xf>
    <xf numFmtId="0" fontId="11" fillId="4" borderId="16" xfId="1" applyFont="1" applyFill="1" applyBorder="1" applyAlignment="1">
      <alignment horizontal="center" vertical="top" wrapText="1"/>
    </xf>
    <xf numFmtId="0" fontId="11" fillId="4" borderId="0" xfId="1" applyFont="1" applyFill="1"/>
    <xf numFmtId="3" fontId="11" fillId="4" borderId="16" xfId="1" applyNumberFormat="1" applyFont="1" applyFill="1" applyBorder="1"/>
    <xf numFmtId="4" fontId="5" fillId="4" borderId="16" xfId="1" applyNumberFormat="1" applyFont="1" applyFill="1" applyBorder="1" applyAlignment="1">
      <alignment horizontal="center"/>
    </xf>
    <xf numFmtId="0" fontId="5" fillId="4" borderId="16" xfId="1" applyFont="1" applyFill="1" applyBorder="1" applyAlignment="1">
      <alignment horizontal="center"/>
    </xf>
    <xf numFmtId="3" fontId="5" fillId="4" borderId="16" xfId="1" applyNumberFormat="1" applyFont="1" applyFill="1" applyBorder="1" applyAlignment="1">
      <alignment horizontal="center"/>
    </xf>
    <xf numFmtId="0" fontId="5" fillId="4" borderId="0" xfId="1" applyFont="1" applyFill="1"/>
    <xf numFmtId="3" fontId="5" fillId="4" borderId="0" xfId="1" applyNumberFormat="1" applyFont="1" applyFill="1" applyBorder="1" applyAlignment="1">
      <alignment horizontal="center"/>
    </xf>
    <xf numFmtId="0" fontId="5" fillId="4" borderId="0" xfId="1" applyFont="1" applyFill="1" applyBorder="1" applyAlignment="1">
      <alignment horizontal="center"/>
    </xf>
    <xf numFmtId="3" fontId="11" fillId="4" borderId="0" xfId="1" applyNumberFormat="1" applyFont="1" applyFill="1"/>
    <xf numFmtId="4" fontId="36" fillId="4" borderId="16" xfId="1" applyNumberFormat="1" applyFont="1" applyFill="1" applyBorder="1" applyAlignment="1">
      <alignment horizontal="center"/>
    </xf>
    <xf numFmtId="0" fontId="1" fillId="4" borderId="16" xfId="1" applyFont="1" applyFill="1" applyBorder="1" applyAlignment="1">
      <alignment horizontal="center" vertical="top" wrapText="1"/>
    </xf>
    <xf numFmtId="0" fontId="34" fillId="0" borderId="0" xfId="1" applyBorder="1"/>
    <xf numFmtId="4" fontId="33" fillId="4" borderId="16" xfId="1" applyNumberFormat="1" applyFont="1" applyFill="1" applyBorder="1" applyAlignment="1">
      <alignment horizontal="center" vertical="center"/>
    </xf>
    <xf numFmtId="2" fontId="34" fillId="0" borderId="16" xfId="1" applyNumberFormat="1" applyBorder="1" applyAlignment="1">
      <alignment horizontal="center" vertical="center"/>
    </xf>
    <xf numFmtId="0" fontId="34" fillId="0" borderId="16" xfId="1" applyBorder="1" applyAlignment="1">
      <alignment horizontal="center" vertical="center"/>
    </xf>
    <xf numFmtId="4" fontId="36" fillId="0" borderId="16" xfId="1" applyNumberFormat="1" applyFont="1" applyBorder="1" applyAlignment="1">
      <alignment horizontal="center" vertical="center"/>
    </xf>
    <xf numFmtId="0" fontId="11" fillId="0" borderId="16" xfId="1" applyFont="1" applyFill="1" applyBorder="1" applyAlignment="1">
      <alignment horizontal="center" vertical="top" wrapText="1"/>
    </xf>
    <xf numFmtId="0" fontId="36" fillId="0" borderId="0" xfId="1" applyFont="1" applyBorder="1" applyAlignment="1">
      <alignment horizontal="right"/>
    </xf>
    <xf numFmtId="0" fontId="36" fillId="0" borderId="0" xfId="1" applyFont="1" applyBorder="1" applyAlignment="1">
      <alignment horizontal="center"/>
    </xf>
    <xf numFmtId="4" fontId="36" fillId="0" borderId="0" xfId="1" applyNumberFormat="1" applyFont="1" applyBorder="1" applyAlignment="1">
      <alignment horizontal="center"/>
    </xf>
    <xf numFmtId="4" fontId="33" fillId="0" borderId="16" xfId="1" applyNumberFormat="1" applyFont="1" applyBorder="1" applyAlignment="1">
      <alignment horizontal="center"/>
    </xf>
    <xf numFmtId="4" fontId="33" fillId="4" borderId="16" xfId="1" applyNumberFormat="1" applyFont="1" applyFill="1" applyBorder="1" applyAlignment="1">
      <alignment horizontal="center"/>
    </xf>
    <xf numFmtId="4" fontId="36" fillId="0" borderId="16" xfId="1" applyNumberFormat="1" applyFont="1" applyBorder="1" applyAlignment="1">
      <alignment horizontal="center"/>
    </xf>
    <xf numFmtId="3" fontId="33" fillId="4" borderId="16" xfId="1" applyNumberFormat="1" applyFont="1" applyFill="1" applyBorder="1" applyAlignment="1">
      <alignment horizontal="center"/>
    </xf>
    <xf numFmtId="0" fontId="33" fillId="0" borderId="0" xfId="1" applyFont="1" applyBorder="1" applyAlignment="1">
      <alignment vertical="top" wrapText="1"/>
    </xf>
    <xf numFmtId="4" fontId="33" fillId="0" borderId="0" xfId="1" applyNumberFormat="1" applyFont="1" applyBorder="1" applyAlignment="1"/>
    <xf numFmtId="4" fontId="36" fillId="0" borderId="0" xfId="1" applyNumberFormat="1" applyFont="1" applyBorder="1" applyAlignment="1"/>
    <xf numFmtId="0" fontId="33" fillId="0" borderId="16" xfId="1" applyFont="1" applyBorder="1" applyAlignment="1">
      <alignment horizontal="center" vertical="center" wrapText="1"/>
    </xf>
    <xf numFmtId="0" fontId="33" fillId="0" borderId="16" xfId="1" applyFont="1" applyBorder="1" applyAlignment="1">
      <alignment vertical="center"/>
    </xf>
    <xf numFmtId="4" fontId="33" fillId="4" borderId="16" xfId="1" applyNumberFormat="1" applyFont="1" applyFill="1" applyBorder="1" applyAlignment="1">
      <alignment horizontal="center"/>
    </xf>
    <xf numFmtId="3" fontId="33" fillId="4" borderId="16" xfId="1" applyNumberFormat="1" applyFont="1" applyFill="1" applyBorder="1" applyAlignment="1">
      <alignment horizontal="center"/>
    </xf>
    <xf numFmtId="0" fontId="33" fillId="4" borderId="0" xfId="1" applyFont="1" applyFill="1"/>
    <xf numFmtId="0" fontId="33" fillId="4" borderId="0" xfId="1" applyFont="1" applyFill="1" applyAlignment="1"/>
    <xf numFmtId="0" fontId="33" fillId="4" borderId="0" xfId="1" applyFont="1" applyFill="1" applyBorder="1" applyAlignment="1">
      <alignment vertical="top"/>
    </xf>
    <xf numFmtId="0" fontId="33" fillId="4" borderId="0" xfId="1" applyFont="1" applyFill="1" applyBorder="1" applyAlignment="1">
      <alignment horizontal="center"/>
    </xf>
    <xf numFmtId="0" fontId="33" fillId="4" borderId="0" xfId="1" applyFont="1" applyFill="1" applyBorder="1" applyAlignment="1"/>
    <xf numFmtId="0" fontId="35" fillId="4" borderId="0" xfId="1" applyFont="1" applyFill="1" applyBorder="1" applyAlignment="1">
      <alignment horizontal="left" wrapText="1"/>
    </xf>
    <xf numFmtId="0" fontId="33" fillId="4" borderId="0" xfId="1" applyFont="1" applyFill="1" applyBorder="1"/>
    <xf numFmtId="0" fontId="37" fillId="4" borderId="0" xfId="1" applyFont="1" applyFill="1" applyAlignment="1">
      <alignment horizontal="center"/>
    </xf>
    <xf numFmtId="0" fontId="35" fillId="4" borderId="57" xfId="1" applyFont="1" applyFill="1" applyBorder="1" applyAlignment="1"/>
    <xf numFmtId="0" fontId="11" fillId="4" borderId="16" xfId="1" applyFont="1" applyFill="1" applyBorder="1" applyAlignment="1">
      <alignment vertical="top"/>
    </xf>
    <xf numFmtId="0" fontId="11" fillId="4" borderId="16" xfId="1" applyFont="1" applyFill="1" applyBorder="1" applyAlignment="1">
      <alignment vertical="top" wrapText="1"/>
    </xf>
    <xf numFmtId="0" fontId="33" fillId="4" borderId="16" xfId="1" applyFont="1" applyFill="1" applyBorder="1" applyAlignment="1">
      <alignment horizontal="left"/>
    </xf>
    <xf numFmtId="0" fontId="33" fillId="4" borderId="16" xfId="1" applyFont="1" applyFill="1" applyBorder="1" applyAlignment="1">
      <alignment horizontal="center"/>
    </xf>
    <xf numFmtId="164" fontId="33" fillId="4" borderId="0" xfId="1" applyNumberFormat="1" applyFont="1" applyFill="1" applyBorder="1"/>
    <xf numFmtId="0" fontId="36" fillId="4" borderId="16" xfId="1" applyFont="1" applyFill="1" applyBorder="1" applyAlignment="1">
      <alignment horizontal="left"/>
    </xf>
    <xf numFmtId="0" fontId="36" fillId="4" borderId="16" xfId="1" applyFont="1" applyFill="1" applyBorder="1" applyAlignment="1">
      <alignment horizontal="center"/>
    </xf>
    <xf numFmtId="3" fontId="36" fillId="4" borderId="16" xfId="1" applyNumberFormat="1" applyFont="1" applyFill="1" applyBorder="1" applyAlignment="1">
      <alignment horizontal="center"/>
    </xf>
    <xf numFmtId="164" fontId="36" fillId="4" borderId="0" xfId="1" applyNumberFormat="1" applyFont="1" applyFill="1" applyBorder="1"/>
    <xf numFmtId="0" fontId="36" fillId="4" borderId="0" xfId="1" applyFont="1" applyFill="1" applyBorder="1"/>
    <xf numFmtId="0" fontId="36" fillId="4" borderId="0" xfId="1" applyFont="1" applyFill="1"/>
    <xf numFmtId="4" fontId="33" fillId="4" borderId="0" xfId="1" applyNumberFormat="1" applyFont="1" applyFill="1" applyBorder="1"/>
    <xf numFmtId="0" fontId="36" fillId="4" borderId="0" xfId="1" applyFont="1" applyFill="1" applyBorder="1" applyAlignment="1">
      <alignment horizontal="left"/>
    </xf>
    <xf numFmtId="0" fontId="36" fillId="4" borderId="0" xfId="1" applyFont="1" applyFill="1" applyBorder="1" applyAlignment="1">
      <alignment horizontal="right"/>
    </xf>
    <xf numFmtId="0" fontId="36" fillId="4" borderId="0" xfId="1" applyFont="1" applyFill="1" applyBorder="1" applyAlignment="1">
      <alignment horizontal="center"/>
    </xf>
    <xf numFmtId="3" fontId="36" fillId="4" borderId="0" xfId="1" applyNumberFormat="1" applyFont="1" applyFill="1" applyBorder="1" applyAlignment="1">
      <alignment horizontal="center"/>
    </xf>
    <xf numFmtId="4" fontId="36" fillId="4" borderId="0" xfId="1" applyNumberFormat="1" applyFont="1" applyFill="1" applyBorder="1" applyAlignment="1">
      <alignment horizontal="center"/>
    </xf>
    <xf numFmtId="0" fontId="33" fillId="4" borderId="16" xfId="1" applyFont="1" applyFill="1" applyBorder="1" applyAlignment="1"/>
    <xf numFmtId="0" fontId="33" fillId="4" borderId="1" xfId="1" applyFont="1" applyFill="1" applyBorder="1" applyAlignment="1"/>
    <xf numFmtId="0" fontId="33" fillId="4" borderId="28" xfId="1" applyFont="1" applyFill="1" applyBorder="1" applyAlignment="1"/>
    <xf numFmtId="3" fontId="33" fillId="4" borderId="0" xfId="1" applyNumberFormat="1" applyFont="1" applyFill="1"/>
    <xf numFmtId="4" fontId="33" fillId="4" borderId="0" xfId="1" applyNumberFormat="1" applyFont="1" applyFill="1"/>
    <xf numFmtId="4" fontId="33" fillId="4" borderId="16" xfId="1" applyNumberFormat="1" applyFont="1" applyFill="1" applyBorder="1" applyAlignment="1">
      <alignment horizontal="right"/>
    </xf>
    <xf numFmtId="2" fontId="33" fillId="4" borderId="16" xfId="1" applyNumberFormat="1" applyFont="1" applyFill="1" applyBorder="1" applyAlignment="1">
      <alignment horizontal="center"/>
    </xf>
    <xf numFmtId="2" fontId="36" fillId="4" borderId="16" xfId="1" applyNumberFormat="1" applyFont="1" applyFill="1" applyBorder="1" applyAlignment="1">
      <alignment horizontal="center"/>
    </xf>
    <xf numFmtId="0" fontId="0" fillId="4" borderId="0" xfId="0" applyFill="1"/>
    <xf numFmtId="0" fontId="11" fillId="4" borderId="0" xfId="0" applyFont="1" applyFill="1" applyBorder="1"/>
    <xf numFmtId="0" fontId="27" fillId="4" borderId="0" xfId="0" applyFont="1" applyFill="1" applyBorder="1" applyAlignment="1">
      <alignment horizontal="center" vertical="top"/>
    </xf>
    <xf numFmtId="0" fontId="11" fillId="4" borderId="0" xfId="0" applyFont="1" applyFill="1"/>
    <xf numFmtId="0" fontId="11" fillId="4" borderId="0" xfId="0" applyFont="1" applyFill="1" applyAlignment="1">
      <alignment horizontal="left" wrapText="1"/>
    </xf>
    <xf numFmtId="49" fontId="23" fillId="4" borderId="33" xfId="0" applyNumberFormat="1" applyFont="1" applyFill="1" applyBorder="1" applyAlignment="1">
      <alignment horizontal="center" shrinkToFit="1"/>
    </xf>
    <xf numFmtId="49" fontId="23" fillId="4" borderId="1" xfId="0" applyNumberFormat="1" applyFont="1" applyFill="1" applyBorder="1" applyAlignment="1">
      <alignment horizontal="center" shrinkToFit="1"/>
    </xf>
    <xf numFmtId="49" fontId="23" fillId="4" borderId="28" xfId="0" applyNumberFormat="1" applyFont="1" applyFill="1" applyBorder="1" applyAlignment="1">
      <alignment horizontal="center" shrinkToFit="1"/>
    </xf>
    <xf numFmtId="3" fontId="23" fillId="4" borderId="19" xfId="0" applyNumberFormat="1" applyFont="1" applyFill="1" applyBorder="1" applyAlignment="1">
      <alignment horizontal="center"/>
    </xf>
    <xf numFmtId="3" fontId="23" fillId="4" borderId="2" xfId="0" applyNumberFormat="1" applyFont="1" applyFill="1" applyBorder="1" applyAlignment="1">
      <alignment horizontal="center"/>
    </xf>
    <xf numFmtId="3" fontId="23" fillId="4" borderId="22" xfId="0" applyNumberFormat="1" applyFont="1" applyFill="1" applyBorder="1" applyAlignment="1">
      <alignment horizontal="center"/>
    </xf>
    <xf numFmtId="0" fontId="23" fillId="4" borderId="19" xfId="0" applyFont="1" applyFill="1" applyBorder="1" applyAlignment="1">
      <alignment horizontal="center"/>
    </xf>
    <xf numFmtId="0" fontId="23" fillId="4" borderId="2" xfId="0" applyFont="1" applyFill="1" applyBorder="1" applyAlignment="1">
      <alignment horizontal="center"/>
    </xf>
    <xf numFmtId="0" fontId="23" fillId="4" borderId="20" xfId="0" applyFont="1" applyFill="1" applyBorder="1" applyAlignment="1">
      <alignment horizontal="center"/>
    </xf>
    <xf numFmtId="0" fontId="5" fillId="4" borderId="0" xfId="0" applyFont="1" applyFill="1" applyBorder="1" applyAlignment="1">
      <alignment horizontal="center" vertical="top" wrapText="1"/>
    </xf>
    <xf numFmtId="3" fontId="33" fillId="4" borderId="16" xfId="1" applyNumberFormat="1" applyFont="1" applyFill="1" applyBorder="1" applyAlignment="1">
      <alignment horizontal="center"/>
    </xf>
    <xf numFmtId="4" fontId="33" fillId="4" borderId="16" xfId="1" applyNumberFormat="1" applyFont="1" applyFill="1" applyBorder="1" applyAlignment="1">
      <alignment horizontal="center"/>
    </xf>
    <xf numFmtId="0" fontId="36" fillId="0" borderId="16" xfId="1" applyFont="1" applyBorder="1" applyAlignment="1">
      <alignment horizontal="center"/>
    </xf>
    <xf numFmtId="4" fontId="33" fillId="0" borderId="16" xfId="1" applyNumberFormat="1" applyFont="1" applyBorder="1" applyAlignment="1">
      <alignment horizontal="center"/>
    </xf>
    <xf numFmtId="4" fontId="36" fillId="0" borderId="16" xfId="1" applyNumberFormat="1" applyFont="1" applyBorder="1" applyAlignment="1">
      <alignment horizontal="center"/>
    </xf>
    <xf numFmtId="0" fontId="36" fillId="0" borderId="0" xfId="1" applyFont="1" applyAlignment="1">
      <alignment horizontal="center"/>
    </xf>
    <xf numFmtId="0" fontId="33" fillId="0" borderId="16" xfId="1" applyFont="1" applyBorder="1" applyAlignment="1">
      <alignment horizontal="center" vertical="center" wrapText="1"/>
    </xf>
    <xf numFmtId="4" fontId="39" fillId="0" borderId="16" xfId="1" applyNumberFormat="1" applyFont="1" applyBorder="1" applyAlignment="1">
      <alignment horizontal="center"/>
    </xf>
    <xf numFmtId="0" fontId="33" fillId="0" borderId="16" xfId="1" applyFont="1" applyBorder="1" applyAlignment="1">
      <alignment horizontal="center" vertical="top" wrapText="1"/>
    </xf>
    <xf numFmtId="0" fontId="0" fillId="4" borderId="16" xfId="0" applyFill="1" applyBorder="1"/>
    <xf numFmtId="0" fontId="3" fillId="4" borderId="16" xfId="0" applyFont="1" applyFill="1" applyBorder="1"/>
    <xf numFmtId="0" fontId="3" fillId="4" borderId="16" xfId="0" applyFont="1" applyFill="1" applyBorder="1" applyAlignment="1"/>
    <xf numFmtId="4" fontId="3" fillId="4" borderId="16" xfId="0" applyNumberFormat="1" applyFont="1" applyFill="1" applyBorder="1"/>
    <xf numFmtId="0" fontId="27" fillId="4" borderId="16" xfId="0" applyFont="1" applyFill="1" applyBorder="1"/>
    <xf numFmtId="0" fontId="21" fillId="4" borderId="0" xfId="0" applyFont="1" applyFill="1"/>
    <xf numFmtId="0" fontId="21" fillId="4" borderId="16" xfId="0" applyFont="1" applyFill="1" applyBorder="1"/>
    <xf numFmtId="4" fontId="33" fillId="0" borderId="16" xfId="1" applyNumberFormat="1" applyFont="1" applyBorder="1" applyAlignment="1">
      <alignment horizontal="center"/>
    </xf>
    <xf numFmtId="3" fontId="3" fillId="4" borderId="16" xfId="0" applyNumberFormat="1" applyFont="1" applyFill="1" applyBorder="1" applyAlignment="1">
      <alignment horizontal="center"/>
    </xf>
    <xf numFmtId="3" fontId="3" fillId="4" borderId="17" xfId="0" applyNumberFormat="1" applyFont="1" applyFill="1" applyBorder="1" applyAlignment="1">
      <alignment horizontal="center"/>
    </xf>
    <xf numFmtId="4" fontId="3" fillId="4" borderId="16" xfId="0" applyNumberFormat="1" applyFont="1" applyFill="1" applyBorder="1" applyAlignment="1">
      <alignment horizontal="center"/>
    </xf>
    <xf numFmtId="49" fontId="3" fillId="4" borderId="15" xfId="0" applyNumberFormat="1" applyFont="1" applyFill="1" applyBorder="1" applyAlignment="1">
      <alignment horizontal="center"/>
    </xf>
    <xf numFmtId="49" fontId="3" fillId="4" borderId="16" xfId="0" applyNumberFormat="1" applyFont="1" applyFill="1" applyBorder="1" applyAlignment="1">
      <alignment horizontal="center"/>
    </xf>
    <xf numFmtId="4" fontId="14" fillId="4" borderId="16" xfId="0" applyNumberFormat="1" applyFont="1" applyFill="1" applyBorder="1" applyAlignment="1">
      <alignment horizontal="center"/>
    </xf>
    <xf numFmtId="4" fontId="3" fillId="4" borderId="14" xfId="0" applyNumberFormat="1" applyFont="1" applyFill="1" applyBorder="1" applyAlignment="1">
      <alignment horizontal="center"/>
    </xf>
    <xf numFmtId="4" fontId="3" fillId="4" borderId="18" xfId="0" applyNumberFormat="1" applyFont="1" applyFill="1" applyBorder="1" applyAlignment="1">
      <alignment horizontal="center"/>
    </xf>
    <xf numFmtId="4" fontId="3" fillId="4" borderId="12" xfId="0" applyNumberFormat="1" applyFont="1" applyFill="1" applyBorder="1" applyAlignment="1">
      <alignment horizontal="center"/>
    </xf>
    <xf numFmtId="4" fontId="3" fillId="4" borderId="19" xfId="0" applyNumberFormat="1" applyFont="1" applyFill="1" applyBorder="1" applyAlignment="1">
      <alignment horizontal="center"/>
    </xf>
    <xf numFmtId="4" fontId="3" fillId="4" borderId="2" xfId="0" applyNumberFormat="1" applyFont="1" applyFill="1" applyBorder="1" applyAlignment="1">
      <alignment horizontal="center"/>
    </xf>
    <xf numFmtId="4" fontId="3" fillId="4" borderId="20" xfId="0" applyNumberFormat="1" applyFont="1" applyFill="1" applyBorder="1" applyAlignment="1">
      <alignment horizontal="center"/>
    </xf>
    <xf numFmtId="3" fontId="3" fillId="4" borderId="14" xfId="0" applyNumberFormat="1" applyFont="1" applyFill="1" applyBorder="1" applyAlignment="1">
      <alignment horizontal="center"/>
    </xf>
    <xf numFmtId="3" fontId="3" fillId="4" borderId="18" xfId="0" applyNumberFormat="1" applyFont="1" applyFill="1" applyBorder="1" applyAlignment="1">
      <alignment horizontal="center"/>
    </xf>
    <xf numFmtId="3" fontId="3" fillId="4" borderId="21" xfId="0" applyNumberFormat="1" applyFont="1" applyFill="1" applyBorder="1" applyAlignment="1">
      <alignment horizontal="center"/>
    </xf>
    <xf numFmtId="3" fontId="3" fillId="4" borderId="19" xfId="0" applyNumberFormat="1" applyFont="1" applyFill="1" applyBorder="1" applyAlignment="1">
      <alignment horizontal="center"/>
    </xf>
    <xf numFmtId="3" fontId="3" fillId="4" borderId="2" xfId="0" applyNumberFormat="1" applyFont="1" applyFill="1" applyBorder="1" applyAlignment="1">
      <alignment horizontal="center"/>
    </xf>
    <xf numFmtId="3" fontId="3" fillId="4" borderId="22" xfId="0" applyNumberFormat="1" applyFont="1" applyFill="1" applyBorder="1" applyAlignment="1">
      <alignment horizontal="center"/>
    </xf>
    <xf numFmtId="49" fontId="14" fillId="4" borderId="16" xfId="0" applyNumberFormat="1" applyFont="1" applyFill="1" applyBorder="1" applyAlignment="1">
      <alignment horizontal="center"/>
    </xf>
    <xf numFmtId="49" fontId="14" fillId="4" borderId="15" xfId="0" applyNumberFormat="1" applyFont="1" applyFill="1" applyBorder="1" applyAlignment="1">
      <alignment horizontal="center"/>
    </xf>
    <xf numFmtId="49" fontId="3" fillId="4" borderId="27" xfId="0" applyNumberFormat="1" applyFont="1" applyFill="1" applyBorder="1" applyAlignment="1">
      <alignment horizontal="center"/>
    </xf>
    <xf numFmtId="49" fontId="3" fillId="4" borderId="1" xfId="0" applyNumberFormat="1" applyFont="1" applyFill="1" applyBorder="1" applyAlignment="1">
      <alignment horizontal="center"/>
    </xf>
    <xf numFmtId="49" fontId="3" fillId="4" borderId="28" xfId="0" applyNumberFormat="1" applyFont="1" applyFill="1" applyBorder="1" applyAlignment="1">
      <alignment horizontal="center"/>
    </xf>
    <xf numFmtId="49" fontId="3" fillId="4" borderId="33" xfId="0" applyNumberFormat="1" applyFont="1" applyFill="1" applyBorder="1" applyAlignment="1">
      <alignment horizontal="center"/>
    </xf>
    <xf numFmtId="0" fontId="31" fillId="4" borderId="12" xfId="0" applyFont="1" applyFill="1" applyBorder="1" applyAlignment="1">
      <alignment horizontal="left" vertical="center" wrapText="1" indent="1"/>
    </xf>
    <xf numFmtId="0" fontId="31" fillId="4" borderId="13" xfId="0" applyFont="1" applyFill="1" applyBorder="1" applyAlignment="1">
      <alignment horizontal="left" vertical="center" wrapText="1" indent="1"/>
    </xf>
    <xf numFmtId="0" fontId="31" fillId="4" borderId="14" xfId="0" applyFont="1" applyFill="1" applyBorder="1" applyAlignment="1">
      <alignment horizontal="left" vertical="center" wrapText="1" indent="1"/>
    </xf>
    <xf numFmtId="0" fontId="31" fillId="4" borderId="12" xfId="0" applyFont="1" applyFill="1" applyBorder="1" applyAlignment="1">
      <alignment horizontal="left" vertical="center" wrapText="1" indent="2"/>
    </xf>
    <xf numFmtId="0" fontId="31" fillId="4" borderId="13" xfId="0" applyFont="1" applyFill="1" applyBorder="1" applyAlignment="1">
      <alignment horizontal="left" vertical="center" wrapText="1" indent="2"/>
    </xf>
    <xf numFmtId="0" fontId="31" fillId="4" borderId="23" xfId="0" applyFont="1" applyFill="1" applyBorder="1" applyAlignment="1">
      <alignment horizontal="left" vertical="center" wrapText="1" indent="2"/>
    </xf>
    <xf numFmtId="49" fontId="3" fillId="4" borderId="24" xfId="0" applyNumberFormat="1" applyFont="1" applyFill="1" applyBorder="1" applyAlignment="1">
      <alignment horizontal="center"/>
    </xf>
    <xf numFmtId="49" fontId="3" fillId="4" borderId="18" xfId="0" applyNumberFormat="1" applyFont="1" applyFill="1" applyBorder="1" applyAlignment="1">
      <alignment horizontal="center"/>
    </xf>
    <xf numFmtId="49" fontId="3" fillId="4" borderId="12" xfId="0" applyNumberFormat="1" applyFont="1" applyFill="1" applyBorder="1" applyAlignment="1">
      <alignment horizontal="center"/>
    </xf>
    <xf numFmtId="49" fontId="3" fillId="4" borderId="25" xfId="0" applyNumberFormat="1" applyFont="1" applyFill="1" applyBorder="1" applyAlignment="1">
      <alignment horizontal="center"/>
    </xf>
    <xf numFmtId="49" fontId="3" fillId="4" borderId="0" xfId="0" applyNumberFormat="1" applyFont="1" applyFill="1" applyBorder="1" applyAlignment="1">
      <alignment horizontal="center"/>
    </xf>
    <xf numFmtId="49" fontId="3" fillId="4" borderId="26" xfId="0" applyNumberFormat="1" applyFont="1" applyFill="1" applyBorder="1" applyAlignment="1">
      <alignment horizontal="center"/>
    </xf>
    <xf numFmtId="49" fontId="3" fillId="4" borderId="14" xfId="0" applyNumberFormat="1" applyFont="1" applyFill="1" applyBorder="1" applyAlignment="1">
      <alignment horizontal="center"/>
    </xf>
    <xf numFmtId="49" fontId="3" fillId="4" borderId="19" xfId="0" applyNumberFormat="1" applyFont="1" applyFill="1" applyBorder="1" applyAlignment="1">
      <alignment horizontal="center"/>
    </xf>
    <xf numFmtId="49" fontId="3" fillId="4" borderId="2" xfId="0" applyNumberFormat="1" applyFont="1" applyFill="1" applyBorder="1" applyAlignment="1">
      <alignment horizontal="center"/>
    </xf>
    <xf numFmtId="49" fontId="3" fillId="4" borderId="20" xfId="0" applyNumberFormat="1" applyFont="1" applyFill="1" applyBorder="1" applyAlignment="1">
      <alignment horizontal="center"/>
    </xf>
    <xf numFmtId="0" fontId="3" fillId="4" borderId="2" xfId="0" applyFont="1" applyFill="1" applyBorder="1" applyAlignment="1">
      <alignment horizontal="left" vertical="center" wrapText="1" indent="2"/>
    </xf>
    <xf numFmtId="0" fontId="3" fillId="4" borderId="22" xfId="0" applyFont="1" applyFill="1" applyBorder="1" applyAlignment="1">
      <alignment horizontal="left" vertical="center" wrapText="1" indent="2"/>
    </xf>
    <xf numFmtId="0" fontId="3" fillId="4" borderId="1" xfId="0" applyFont="1" applyFill="1" applyBorder="1" applyAlignment="1">
      <alignment horizontal="left" wrapText="1" indent="1"/>
    </xf>
    <xf numFmtId="0" fontId="3" fillId="4" borderId="30" xfId="0" applyFont="1" applyFill="1" applyBorder="1" applyAlignment="1">
      <alignment horizontal="left" wrapText="1" indent="1"/>
    </xf>
    <xf numFmtId="0" fontId="31" fillId="4" borderId="14" xfId="0" applyFont="1" applyFill="1" applyBorder="1" applyAlignment="1">
      <alignment horizontal="left" vertical="center" wrapText="1" indent="2"/>
    </xf>
    <xf numFmtId="0" fontId="3" fillId="4" borderId="12" xfId="0" applyFont="1" applyFill="1" applyBorder="1" applyAlignment="1">
      <alignment horizontal="left" vertical="center" wrapText="1" indent="1"/>
    </xf>
    <xf numFmtId="0" fontId="3" fillId="4" borderId="13" xfId="0" applyFont="1" applyFill="1" applyBorder="1" applyAlignment="1">
      <alignment horizontal="left" vertical="center" wrapText="1" indent="1"/>
    </xf>
    <xf numFmtId="0" fontId="3" fillId="4" borderId="14" xfId="0" applyFont="1" applyFill="1" applyBorder="1" applyAlignment="1">
      <alignment horizontal="left" vertical="center" wrapText="1" indent="1"/>
    </xf>
    <xf numFmtId="0" fontId="3" fillId="4" borderId="2" xfId="0" applyFont="1" applyFill="1" applyBorder="1" applyAlignment="1">
      <alignment horizontal="left" vertical="center" indent="2"/>
    </xf>
    <xf numFmtId="0" fontId="3" fillId="4" borderId="22" xfId="0" applyFont="1" applyFill="1" applyBorder="1" applyAlignment="1">
      <alignment horizontal="left" vertical="center" indent="2"/>
    </xf>
    <xf numFmtId="49" fontId="3" fillId="4" borderId="29" xfId="0" applyNumberFormat="1" applyFont="1" applyFill="1" applyBorder="1" applyAlignment="1">
      <alignment horizontal="center"/>
    </xf>
    <xf numFmtId="0" fontId="31" fillId="4" borderId="12" xfId="0" applyFont="1" applyFill="1" applyBorder="1" applyAlignment="1">
      <alignment horizontal="left" vertical="center" indent="2"/>
    </xf>
    <xf numFmtId="0" fontId="31" fillId="4" borderId="13" xfId="0" applyFont="1" applyFill="1" applyBorder="1" applyAlignment="1">
      <alignment horizontal="left" vertical="center" indent="2"/>
    </xf>
    <xf numFmtId="0" fontId="31" fillId="4" borderId="23" xfId="0" applyFont="1" applyFill="1" applyBorder="1" applyAlignment="1">
      <alignment horizontal="left" vertical="center" indent="2"/>
    </xf>
    <xf numFmtId="0" fontId="3" fillId="4" borderId="12" xfId="0" applyFont="1" applyFill="1" applyBorder="1" applyAlignment="1">
      <alignment horizontal="left" vertical="center" wrapText="1" indent="2"/>
    </xf>
    <xf numFmtId="0" fontId="3" fillId="4" borderId="13" xfId="0" applyFont="1" applyFill="1" applyBorder="1" applyAlignment="1">
      <alignment horizontal="left" vertical="center" wrapText="1" indent="2"/>
    </xf>
    <xf numFmtId="0" fontId="3" fillId="4" borderId="14" xfId="0" applyFont="1" applyFill="1" applyBorder="1" applyAlignment="1">
      <alignment horizontal="left" vertical="center" wrapText="1" indent="2"/>
    </xf>
    <xf numFmtId="0" fontId="17" fillId="4" borderId="0" xfId="0" applyFont="1" applyFill="1" applyBorder="1" applyAlignment="1">
      <alignment horizontal="justify" vertical="justify" wrapText="1"/>
    </xf>
    <xf numFmtId="0" fontId="4" fillId="4" borderId="0" xfId="0" applyFont="1" applyFill="1" applyBorder="1" applyAlignment="1">
      <alignment horizontal="justify" vertical="justify" wrapText="1"/>
    </xf>
    <xf numFmtId="0" fontId="4" fillId="4" borderId="0" xfId="0" applyFont="1" applyFill="1" applyBorder="1" applyAlignment="1">
      <alignment horizontal="justify" vertical="justify"/>
    </xf>
    <xf numFmtId="0" fontId="17" fillId="4" borderId="0" xfId="0" applyFont="1" applyFill="1" applyAlignment="1">
      <alignment horizontal="justify" vertical="justify" wrapText="1"/>
    </xf>
    <xf numFmtId="0" fontId="4" fillId="4" borderId="0" xfId="0" applyFont="1" applyFill="1" applyAlignment="1">
      <alignment horizontal="justify" vertical="justify" wrapText="1"/>
    </xf>
    <xf numFmtId="0" fontId="17" fillId="4" borderId="0" xfId="0" applyFont="1" applyFill="1" applyBorder="1" applyAlignment="1">
      <alignment vertical="justify" wrapText="1"/>
    </xf>
    <xf numFmtId="0" fontId="4" fillId="4" borderId="0" xfId="0" applyFont="1" applyFill="1" applyBorder="1" applyAlignment="1">
      <alignment vertical="justify" wrapText="1"/>
    </xf>
    <xf numFmtId="0" fontId="3" fillId="4" borderId="12" xfId="0" applyFont="1" applyFill="1" applyBorder="1" applyAlignment="1">
      <alignment horizontal="left" vertical="center" wrapText="1" indent="3"/>
    </xf>
    <xf numFmtId="0" fontId="3" fillId="4" borderId="13" xfId="0" applyFont="1" applyFill="1" applyBorder="1" applyAlignment="1">
      <alignment horizontal="left" vertical="center" wrapText="1" indent="3"/>
    </xf>
    <xf numFmtId="0" fontId="3" fillId="4" borderId="14" xfId="0" applyFont="1" applyFill="1" applyBorder="1" applyAlignment="1">
      <alignment horizontal="left" vertical="center" wrapText="1" indent="3"/>
    </xf>
    <xf numFmtId="49" fontId="28" fillId="4" borderId="15" xfId="0" applyNumberFormat="1" applyFont="1" applyFill="1" applyBorder="1" applyAlignment="1">
      <alignment horizontal="center"/>
    </xf>
    <xf numFmtId="49" fontId="28" fillId="4" borderId="16" xfId="0" applyNumberFormat="1" applyFont="1" applyFill="1" applyBorder="1" applyAlignment="1">
      <alignment horizontal="center"/>
    </xf>
    <xf numFmtId="0" fontId="31" fillId="4" borderId="12" xfId="0" applyFont="1" applyFill="1" applyBorder="1" applyAlignment="1">
      <alignment horizontal="left" vertical="center" wrapText="1" indent="3"/>
    </xf>
    <xf numFmtId="0" fontId="31" fillId="4" borderId="13" xfId="0" applyFont="1" applyFill="1" applyBorder="1" applyAlignment="1">
      <alignment horizontal="left" vertical="center" wrapText="1" indent="3"/>
    </xf>
    <xf numFmtId="0" fontId="31" fillId="4" borderId="14" xfId="0" applyFont="1" applyFill="1" applyBorder="1" applyAlignment="1">
      <alignment horizontal="left" vertical="center" wrapText="1" indent="3"/>
    </xf>
    <xf numFmtId="0" fontId="3" fillId="4" borderId="28" xfId="0" applyFont="1" applyFill="1" applyBorder="1" applyAlignment="1">
      <alignment horizontal="left" vertical="center" wrapText="1" indent="3"/>
    </xf>
    <xf numFmtId="0" fontId="3" fillId="4" borderId="16" xfId="0" applyFont="1" applyFill="1" applyBorder="1" applyAlignment="1">
      <alignment horizontal="left" vertical="center" wrapText="1" indent="3"/>
    </xf>
    <xf numFmtId="0" fontId="3" fillId="4" borderId="17" xfId="0" applyFont="1" applyFill="1" applyBorder="1" applyAlignment="1">
      <alignment horizontal="left" vertical="center" wrapText="1" indent="3"/>
    </xf>
    <xf numFmtId="0" fontId="3" fillId="4" borderId="28" xfId="0" applyFont="1" applyFill="1" applyBorder="1" applyAlignment="1">
      <alignment horizontal="left" vertical="center" wrapText="1" indent="2"/>
    </xf>
    <xf numFmtId="0" fontId="3" fillId="4" borderId="16" xfId="0" applyFont="1" applyFill="1" applyBorder="1" applyAlignment="1">
      <alignment horizontal="left" vertical="center" wrapText="1" indent="2"/>
    </xf>
    <xf numFmtId="0" fontId="3" fillId="4" borderId="17" xfId="0" applyFont="1" applyFill="1" applyBorder="1" applyAlignment="1">
      <alignment horizontal="left" vertical="center" wrapText="1" indent="2"/>
    </xf>
    <xf numFmtId="0" fontId="3" fillId="4" borderId="1" xfId="0" applyFont="1" applyFill="1" applyBorder="1" applyAlignment="1">
      <alignment horizontal="left" vertical="center" wrapText="1" indent="2"/>
    </xf>
    <xf numFmtId="0" fontId="3" fillId="4" borderId="30" xfId="0" applyFont="1" applyFill="1" applyBorder="1" applyAlignment="1">
      <alignment horizontal="left" vertical="center" wrapText="1" indent="2"/>
    </xf>
    <xf numFmtId="0" fontId="14" fillId="4" borderId="12" xfId="0" applyFont="1" applyFill="1" applyBorder="1" applyAlignment="1">
      <alignment vertical="center" wrapText="1"/>
    </xf>
    <xf numFmtId="0" fontId="14" fillId="4" borderId="13" xfId="0" applyFont="1" applyFill="1" applyBorder="1" applyAlignment="1">
      <alignment vertical="center" wrapText="1"/>
    </xf>
    <xf numFmtId="0" fontId="14" fillId="4" borderId="14" xfId="0" applyFont="1" applyFill="1" applyBorder="1" applyAlignment="1">
      <alignment vertical="center" wrapText="1"/>
    </xf>
    <xf numFmtId="0" fontId="31" fillId="4" borderId="28" xfId="0" applyFont="1" applyFill="1" applyBorder="1" applyAlignment="1">
      <alignment horizontal="left" vertical="center" wrapText="1" indent="2"/>
    </xf>
    <xf numFmtId="0" fontId="31" fillId="4" borderId="16" xfId="0" applyFont="1" applyFill="1" applyBorder="1" applyAlignment="1">
      <alignment horizontal="left" vertical="center" wrapText="1" indent="2"/>
    </xf>
    <xf numFmtId="0" fontId="31" fillId="4" borderId="17" xfId="0" applyFont="1" applyFill="1" applyBorder="1" applyAlignment="1">
      <alignment horizontal="left" vertical="center" wrapText="1" indent="2"/>
    </xf>
    <xf numFmtId="0" fontId="3" fillId="4" borderId="1" xfId="0" applyFont="1" applyFill="1" applyBorder="1" applyAlignment="1">
      <alignment horizontal="left" vertical="center" indent="2" shrinkToFit="1"/>
    </xf>
    <xf numFmtId="0" fontId="3" fillId="4" borderId="30" xfId="0" applyFont="1" applyFill="1" applyBorder="1" applyAlignment="1">
      <alignment horizontal="left" vertical="center" indent="2" shrinkToFit="1"/>
    </xf>
    <xf numFmtId="3" fontId="14" fillId="4" borderId="16" xfId="0" applyNumberFormat="1" applyFont="1" applyFill="1" applyBorder="1" applyAlignment="1">
      <alignment horizontal="center"/>
    </xf>
    <xf numFmtId="3" fontId="14" fillId="4" borderId="17" xfId="0" applyNumberFormat="1" applyFont="1" applyFill="1" applyBorder="1" applyAlignment="1">
      <alignment horizontal="center"/>
    </xf>
    <xf numFmtId="0" fontId="3" fillId="4" borderId="26" xfId="0" applyFont="1" applyFill="1" applyBorder="1" applyAlignment="1">
      <alignment vertical="center" wrapText="1"/>
    </xf>
    <xf numFmtId="0" fontId="3" fillId="4" borderId="31" xfId="0" applyFont="1" applyFill="1" applyBorder="1" applyAlignment="1">
      <alignment vertical="center" wrapText="1"/>
    </xf>
    <xf numFmtId="0" fontId="3" fillId="4" borderId="32" xfId="0" applyFont="1" applyFill="1" applyBorder="1" applyAlignment="1">
      <alignment vertical="center" wrapText="1"/>
    </xf>
    <xf numFmtId="0" fontId="3" fillId="4" borderId="12" xfId="0" applyFont="1" applyFill="1" applyBorder="1" applyAlignment="1">
      <alignment vertical="center" wrapText="1"/>
    </xf>
    <xf numFmtId="0" fontId="3" fillId="4" borderId="13" xfId="0" applyFont="1" applyFill="1" applyBorder="1" applyAlignment="1">
      <alignment vertical="center" wrapText="1"/>
    </xf>
    <xf numFmtId="0" fontId="3" fillId="4" borderId="14" xfId="0" applyFont="1" applyFill="1" applyBorder="1" applyAlignment="1">
      <alignment vertical="center" wrapText="1"/>
    </xf>
    <xf numFmtId="0" fontId="31" fillId="4" borderId="1" xfId="0" applyFont="1" applyFill="1" applyBorder="1" applyAlignment="1">
      <alignment horizontal="left" vertical="center" wrapText="1" indent="1"/>
    </xf>
    <xf numFmtId="0" fontId="31" fillId="4" borderId="30" xfId="0" applyFont="1" applyFill="1" applyBorder="1" applyAlignment="1">
      <alignment horizontal="left" vertical="center" wrapText="1" indent="1"/>
    </xf>
    <xf numFmtId="0" fontId="3" fillId="4" borderId="12" xfId="0" applyFont="1" applyFill="1" applyBorder="1" applyAlignment="1">
      <alignment horizontal="left" vertical="center" indent="2"/>
    </xf>
    <xf numFmtId="0" fontId="3" fillId="4" borderId="13" xfId="0" applyFont="1" applyFill="1" applyBorder="1" applyAlignment="1">
      <alignment horizontal="left" vertical="center" indent="2"/>
    </xf>
    <xf numFmtId="0" fontId="3" fillId="4" borderId="23" xfId="0" applyFont="1" applyFill="1" applyBorder="1" applyAlignment="1">
      <alignment horizontal="left" vertical="center" indent="2"/>
    </xf>
    <xf numFmtId="0" fontId="31" fillId="4" borderId="1" xfId="0" applyFont="1" applyFill="1" applyBorder="1" applyAlignment="1">
      <alignment horizontal="left" vertical="center" wrapText="1" indent="2"/>
    </xf>
    <xf numFmtId="0" fontId="31" fillId="4" borderId="30" xfId="0" applyFont="1" applyFill="1" applyBorder="1" applyAlignment="1">
      <alignment horizontal="left" vertical="center" wrapText="1" indent="2"/>
    </xf>
    <xf numFmtId="4" fontId="3" fillId="4" borderId="33" xfId="0" applyNumberFormat="1" applyFont="1" applyFill="1" applyBorder="1" applyAlignment="1">
      <alignment horizontal="center"/>
    </xf>
    <xf numFmtId="4" fontId="3" fillId="4" borderId="1" xfId="0" applyNumberFormat="1" applyFont="1" applyFill="1" applyBorder="1" applyAlignment="1">
      <alignment horizontal="center"/>
    </xf>
    <xf numFmtId="4" fontId="3" fillId="4" borderId="28" xfId="0" applyNumberFormat="1" applyFont="1" applyFill="1" applyBorder="1" applyAlignment="1">
      <alignment horizontal="center"/>
    </xf>
    <xf numFmtId="0" fontId="3" fillId="4" borderId="1" xfId="0" applyFont="1" applyFill="1" applyBorder="1" applyAlignment="1">
      <alignment horizontal="left" vertical="center" indent="1" shrinkToFit="1"/>
    </xf>
    <xf numFmtId="0" fontId="3" fillId="4" borderId="30" xfId="0" applyFont="1" applyFill="1" applyBorder="1" applyAlignment="1">
      <alignment horizontal="left" vertical="center" indent="1" shrinkToFit="1"/>
    </xf>
    <xf numFmtId="3" fontId="3" fillId="4" borderId="33" xfId="0" applyNumberFormat="1" applyFont="1" applyFill="1" applyBorder="1" applyAlignment="1">
      <alignment horizontal="center"/>
    </xf>
    <xf numFmtId="3" fontId="3" fillId="4" borderId="1" xfId="0" applyNumberFormat="1" applyFont="1" applyFill="1" applyBorder="1" applyAlignment="1">
      <alignment horizontal="center"/>
    </xf>
    <xf numFmtId="3" fontId="3" fillId="4" borderId="30" xfId="0" applyNumberFormat="1" applyFont="1" applyFill="1" applyBorder="1" applyAlignment="1">
      <alignment horizontal="center"/>
    </xf>
    <xf numFmtId="0" fontId="3" fillId="4" borderId="0" xfId="0" applyFont="1" applyFill="1" applyBorder="1" applyAlignment="1">
      <alignment horizontal="right"/>
    </xf>
    <xf numFmtId="49" fontId="3" fillId="4" borderId="2" xfId="0" applyNumberFormat="1" applyFont="1" applyFill="1" applyBorder="1"/>
    <xf numFmtId="0" fontId="3" fillId="4" borderId="0" xfId="0" applyFont="1" applyFill="1" applyBorder="1"/>
    <xf numFmtId="0" fontId="3" fillId="4" borderId="2" xfId="0" applyFont="1" applyFill="1" applyBorder="1" applyAlignment="1">
      <alignment horizontal="center" vertical="center" wrapText="1"/>
    </xf>
    <xf numFmtId="0" fontId="3" fillId="4" borderId="2" xfId="0" applyFont="1" applyFill="1" applyBorder="1" applyAlignment="1">
      <alignment horizontal="center" vertical="center"/>
    </xf>
    <xf numFmtId="0" fontId="3" fillId="4" borderId="1" xfId="0" applyFont="1" applyFill="1" applyBorder="1" applyAlignment="1">
      <alignment horizontal="left" vertical="center" wrapText="1" indent="1"/>
    </xf>
    <xf numFmtId="0" fontId="3" fillId="4" borderId="30" xfId="0" applyFont="1" applyFill="1" applyBorder="1" applyAlignment="1">
      <alignment horizontal="left" vertical="center" wrapText="1" indent="1"/>
    </xf>
    <xf numFmtId="49" fontId="3" fillId="4" borderId="35" xfId="0" applyNumberFormat="1" applyFont="1" applyFill="1" applyBorder="1" applyAlignment="1">
      <alignment horizontal="center"/>
    </xf>
    <xf numFmtId="49" fontId="3" fillId="4" borderId="34" xfId="0" applyNumberFormat="1" applyFont="1" applyFill="1" applyBorder="1" applyAlignment="1">
      <alignment horizontal="center"/>
    </xf>
    <xf numFmtId="49" fontId="18" fillId="4" borderId="15" xfId="0" applyNumberFormat="1" applyFont="1" applyFill="1" applyBorder="1" applyAlignment="1">
      <alignment horizontal="center"/>
    </xf>
    <xf numFmtId="49" fontId="18" fillId="4" borderId="16" xfId="0" applyNumberFormat="1" applyFont="1" applyFill="1" applyBorder="1" applyAlignment="1">
      <alignment horizontal="center"/>
    </xf>
    <xf numFmtId="0" fontId="14" fillId="4" borderId="28" xfId="0" applyFont="1" applyFill="1" applyBorder="1" applyAlignment="1">
      <alignment vertical="center"/>
    </xf>
    <xf numFmtId="0" fontId="14" fillId="4" borderId="16" xfId="0" applyFont="1" applyFill="1" applyBorder="1" applyAlignment="1">
      <alignment vertical="center"/>
    </xf>
    <xf numFmtId="0" fontId="14" fillId="4" borderId="33" xfId="0" applyFont="1" applyFill="1" applyBorder="1" applyAlignment="1">
      <alignment vertical="center"/>
    </xf>
    <xf numFmtId="0" fontId="3" fillId="4" borderId="28" xfId="0" applyFont="1" applyFill="1" applyBorder="1" applyAlignment="1">
      <alignment vertical="center"/>
    </xf>
    <xf numFmtId="0" fontId="3" fillId="4" borderId="16" xfId="0" applyFont="1" applyFill="1" applyBorder="1" applyAlignment="1">
      <alignment vertical="center"/>
    </xf>
    <xf numFmtId="0" fontId="3" fillId="4" borderId="33" xfId="0" applyFont="1" applyFill="1" applyBorder="1" applyAlignment="1">
      <alignment vertical="center"/>
    </xf>
    <xf numFmtId="49" fontId="3" fillId="4" borderId="1" xfId="0" applyNumberFormat="1" applyFont="1" applyFill="1" applyBorder="1"/>
    <xf numFmtId="0" fontId="3" fillId="4" borderId="16"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4" borderId="20" xfId="0" applyFont="1" applyFill="1" applyBorder="1" applyAlignment="1">
      <alignment horizontal="center" vertical="center"/>
    </xf>
    <xf numFmtId="0" fontId="3" fillId="4" borderId="18" xfId="0" applyFont="1" applyFill="1" applyBorder="1"/>
    <xf numFmtId="0" fontId="3" fillId="4" borderId="12" xfId="0" applyFont="1" applyFill="1" applyBorder="1"/>
    <xf numFmtId="0" fontId="3" fillId="4" borderId="33" xfId="0" applyFont="1" applyFill="1" applyBorder="1" applyAlignment="1">
      <alignment horizontal="center" vertical="center"/>
    </xf>
    <xf numFmtId="0" fontId="3" fillId="4" borderId="1"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12" xfId="0" applyFont="1" applyFill="1" applyBorder="1" applyAlignment="1">
      <alignment horizontal="center" vertical="center"/>
    </xf>
    <xf numFmtId="0" fontId="3" fillId="4" borderId="0" xfId="0" applyFont="1" applyFill="1" applyBorder="1" applyAlignment="1">
      <alignment horizontal="center" vertical="center"/>
    </xf>
    <xf numFmtId="0" fontId="3" fillId="4" borderId="26" xfId="0" applyFont="1" applyFill="1" applyBorder="1" applyAlignment="1">
      <alignment horizontal="center" vertical="center"/>
    </xf>
    <xf numFmtId="0" fontId="3" fillId="4" borderId="13" xfId="0" applyFont="1" applyFill="1" applyBorder="1" applyAlignment="1">
      <alignment horizontal="center"/>
    </xf>
    <xf numFmtId="0" fontId="5" fillId="4" borderId="2" xfId="0" applyFont="1" applyFill="1" applyBorder="1" applyAlignment="1">
      <alignment horizontal="center" vertical="top"/>
    </xf>
    <xf numFmtId="3" fontId="3" fillId="4" borderId="44" xfId="0" applyNumberFormat="1" applyFont="1" applyFill="1" applyBorder="1" applyAlignment="1">
      <alignment horizontal="center"/>
    </xf>
    <xf numFmtId="3" fontId="3" fillId="4" borderId="45" xfId="0" applyNumberFormat="1" applyFont="1" applyFill="1" applyBorder="1" applyAlignment="1">
      <alignment horizontal="center"/>
    </xf>
    <xf numFmtId="0" fontId="3" fillId="4" borderId="14" xfId="0" applyFont="1" applyFill="1" applyBorder="1" applyAlignment="1">
      <alignment horizontal="right"/>
    </xf>
    <xf numFmtId="0" fontId="3" fillId="4" borderId="18" xfId="0" applyFont="1" applyFill="1" applyBorder="1" applyAlignment="1">
      <alignment horizontal="right"/>
    </xf>
    <xf numFmtId="4" fontId="3" fillId="4" borderId="34" xfId="0" applyNumberFormat="1" applyFont="1" applyFill="1" applyBorder="1" applyAlignment="1">
      <alignment horizontal="center"/>
    </xf>
    <xf numFmtId="0" fontId="3" fillId="4" borderId="28" xfId="0" applyFont="1" applyFill="1" applyBorder="1" applyAlignment="1">
      <alignment horizontal="center"/>
    </xf>
    <xf numFmtId="0" fontId="3" fillId="4" borderId="16" xfId="0" applyFont="1" applyFill="1" applyBorder="1" applyAlignment="1">
      <alignment horizontal="center"/>
    </xf>
    <xf numFmtId="49" fontId="11" fillId="4" borderId="2" xfId="0" applyNumberFormat="1" applyFont="1" applyFill="1" applyBorder="1"/>
    <xf numFmtId="49" fontId="11" fillId="4" borderId="2" xfId="0" applyNumberFormat="1" applyFont="1" applyFill="1" applyBorder="1" applyAlignment="1">
      <alignment wrapText="1"/>
    </xf>
    <xf numFmtId="49" fontId="0" fillId="4" borderId="2" xfId="0" applyNumberFormat="1" applyFill="1" applyBorder="1" applyAlignment="1">
      <alignment wrapText="1"/>
    </xf>
    <xf numFmtId="0" fontId="0" fillId="4" borderId="38" xfId="0" applyFill="1" applyBorder="1" applyAlignment="1">
      <alignment horizontal="center"/>
    </xf>
    <xf numFmtId="0" fontId="0" fillId="4" borderId="39" xfId="0" applyFill="1" applyBorder="1" applyAlignment="1">
      <alignment horizontal="center"/>
    </xf>
    <xf numFmtId="0" fontId="0" fillId="4" borderId="40" xfId="0" applyFill="1" applyBorder="1" applyAlignment="1">
      <alignment horizontal="center"/>
    </xf>
    <xf numFmtId="0" fontId="0" fillId="4" borderId="0" xfId="0" applyFill="1" applyAlignment="1">
      <alignment horizontal="right" indent="1"/>
    </xf>
    <xf numFmtId="0" fontId="0" fillId="4" borderId="36" xfId="0" applyFill="1" applyBorder="1" applyAlignment="1">
      <alignment horizontal="right" indent="1"/>
    </xf>
    <xf numFmtId="0" fontId="11" fillId="4" borderId="36" xfId="0" applyFont="1" applyFill="1" applyBorder="1" applyAlignment="1">
      <alignment horizontal="right" indent="1"/>
    </xf>
    <xf numFmtId="49" fontId="0" fillId="4" borderId="15" xfId="0" applyNumberFormat="1" applyFill="1" applyBorder="1" applyAlignment="1">
      <alignment horizontal="center"/>
    </xf>
    <xf numFmtId="49" fontId="0" fillId="4" borderId="16" xfId="0" applyNumberFormat="1" applyFill="1" applyBorder="1" applyAlignment="1">
      <alignment horizontal="center"/>
    </xf>
    <xf numFmtId="49" fontId="0" fillId="4" borderId="17" xfId="0" applyNumberFormat="1" applyFill="1" applyBorder="1" applyAlignment="1">
      <alignment horizontal="center"/>
    </xf>
    <xf numFmtId="49" fontId="11" fillId="4" borderId="15" xfId="0" applyNumberFormat="1" applyFont="1" applyFill="1" applyBorder="1" applyAlignment="1">
      <alignment horizontal="center"/>
    </xf>
    <xf numFmtId="0" fontId="11" fillId="4" borderId="0" xfId="0" applyFont="1" applyFill="1" applyAlignment="1">
      <alignment horizontal="right" indent="1"/>
    </xf>
    <xf numFmtId="0" fontId="11" fillId="4" borderId="0" xfId="0" applyFont="1" applyFill="1" applyBorder="1" applyAlignment="1">
      <alignment horizontal="right" indent="1"/>
    </xf>
    <xf numFmtId="0" fontId="2" fillId="4" borderId="18" xfId="0" applyFont="1" applyFill="1" applyBorder="1" applyAlignment="1">
      <alignment horizontal="center" vertical="top"/>
    </xf>
    <xf numFmtId="0" fontId="0" fillId="4" borderId="0" xfId="0" applyFill="1"/>
    <xf numFmtId="49" fontId="1" fillId="4" borderId="2" xfId="0" applyNumberFormat="1" applyFont="1" applyFill="1" applyBorder="1"/>
    <xf numFmtId="49" fontId="0" fillId="4" borderId="2" xfId="0" applyNumberFormat="1" applyFill="1" applyBorder="1"/>
    <xf numFmtId="0" fontId="6" fillId="4" borderId="0" xfId="0" applyFont="1" applyFill="1" applyAlignment="1"/>
    <xf numFmtId="0" fontId="9" fillId="4" borderId="16" xfId="0" applyFont="1" applyFill="1" applyBorder="1" applyAlignment="1">
      <alignment horizontal="center" vertical="center"/>
    </xf>
    <xf numFmtId="0" fontId="9" fillId="4" borderId="13" xfId="0" applyFont="1" applyFill="1" applyBorder="1" applyAlignment="1">
      <alignment horizontal="center" vertical="center"/>
    </xf>
    <xf numFmtId="49" fontId="1" fillId="4" borderId="35" xfId="0" applyNumberFormat="1" applyFont="1" applyFill="1" applyBorder="1" applyAlignment="1">
      <alignment horizontal="center"/>
    </xf>
    <xf numFmtId="49" fontId="0" fillId="4" borderId="34" xfId="0" applyNumberFormat="1" applyFill="1" applyBorder="1" applyAlignment="1">
      <alignment horizontal="center"/>
    </xf>
    <xf numFmtId="49" fontId="0" fillId="4" borderId="37" xfId="0" applyNumberFormat="1" applyFill="1" applyBorder="1" applyAlignment="1">
      <alignment horizontal="center"/>
    </xf>
    <xf numFmtId="0" fontId="6" fillId="4" borderId="0" xfId="0" applyFont="1" applyFill="1" applyAlignment="1">
      <alignment horizontal="right"/>
    </xf>
    <xf numFmtId="49" fontId="6" fillId="4" borderId="2" xfId="0" applyNumberFormat="1" applyFont="1" applyFill="1" applyBorder="1"/>
    <xf numFmtId="0" fontId="22" fillId="4" borderId="0" xfId="0" applyFont="1" applyFill="1" applyAlignment="1">
      <alignment horizontal="right" vertical="top" wrapText="1"/>
    </xf>
    <xf numFmtId="0" fontId="2" fillId="4" borderId="0" xfId="0" applyFont="1" applyFill="1" applyAlignment="1">
      <alignment horizontal="right"/>
    </xf>
    <xf numFmtId="0" fontId="4" fillId="4" borderId="18" xfId="0" applyFont="1" applyFill="1" applyBorder="1" applyAlignment="1">
      <alignment horizontal="center" vertical="top"/>
    </xf>
    <xf numFmtId="0" fontId="0" fillId="4" borderId="18" xfId="0" applyFill="1" applyBorder="1" applyAlignment="1">
      <alignment horizontal="center" vertical="top"/>
    </xf>
    <xf numFmtId="0" fontId="0" fillId="4" borderId="0" xfId="0" applyFill="1" applyAlignment="1">
      <alignment horizontal="center"/>
    </xf>
    <xf numFmtId="49" fontId="0" fillId="4" borderId="2" xfId="0" applyNumberFormat="1" applyFill="1" applyBorder="1" applyAlignment="1">
      <alignment horizontal="center"/>
    </xf>
    <xf numFmtId="0" fontId="3" fillId="4" borderId="28" xfId="0" applyFont="1" applyFill="1" applyBorder="1" applyAlignment="1">
      <alignment horizontal="left" vertical="center" wrapText="1" indent="1"/>
    </xf>
    <xf numFmtId="0" fontId="3" fillId="4" borderId="16" xfId="0" applyFont="1" applyFill="1" applyBorder="1" applyAlignment="1">
      <alignment horizontal="left" vertical="center" wrapText="1" indent="1"/>
    </xf>
    <xf numFmtId="0" fontId="3" fillId="4" borderId="17" xfId="0" applyFont="1" applyFill="1" applyBorder="1" applyAlignment="1">
      <alignment horizontal="left" vertical="center" wrapText="1" indent="1"/>
    </xf>
    <xf numFmtId="0" fontId="3" fillId="4" borderId="26" xfId="0" applyFont="1" applyFill="1" applyBorder="1" applyAlignment="1">
      <alignment horizontal="left" vertical="center" wrapText="1" indent="2"/>
    </xf>
    <xf numFmtId="0" fontId="3" fillId="4" borderId="31" xfId="0" applyFont="1" applyFill="1" applyBorder="1" applyAlignment="1">
      <alignment horizontal="left" vertical="center" wrapText="1" indent="2"/>
    </xf>
    <xf numFmtId="0" fontId="3" fillId="4" borderId="32" xfId="0" applyFont="1" applyFill="1" applyBorder="1" applyAlignment="1">
      <alignment horizontal="left" vertical="center" wrapText="1" indent="2"/>
    </xf>
    <xf numFmtId="0" fontId="3" fillId="4" borderId="12" xfId="0" applyFont="1" applyFill="1" applyBorder="1" applyAlignment="1">
      <alignment horizontal="left" vertical="center" wrapText="1"/>
    </xf>
    <xf numFmtId="0" fontId="3" fillId="4" borderId="13"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 xfId="0" applyFont="1" applyFill="1" applyBorder="1" applyAlignment="1">
      <alignment horizontal="left" vertical="center" indent="2"/>
    </xf>
    <xf numFmtId="0" fontId="3" fillId="4" borderId="30" xfId="0" applyFont="1" applyFill="1" applyBorder="1" applyAlignment="1">
      <alignment horizontal="left" vertical="center" indent="2"/>
    </xf>
    <xf numFmtId="0" fontId="3" fillId="4" borderId="1" xfId="0" applyFont="1" applyFill="1" applyBorder="1" applyAlignment="1">
      <alignment horizontal="left" vertical="top" wrapText="1" indent="2"/>
    </xf>
    <xf numFmtId="0" fontId="3" fillId="4" borderId="30" xfId="0" applyFont="1" applyFill="1" applyBorder="1" applyAlignment="1">
      <alignment horizontal="left" vertical="top" wrapText="1" indent="2"/>
    </xf>
    <xf numFmtId="0" fontId="31" fillId="4" borderId="1" xfId="0" applyFont="1" applyFill="1" applyBorder="1" applyAlignment="1">
      <alignment horizontal="left" vertical="top" wrapText="1" indent="2"/>
    </xf>
    <xf numFmtId="0" fontId="31" fillId="4" borderId="30" xfId="0" applyFont="1" applyFill="1" applyBorder="1" applyAlignment="1">
      <alignment horizontal="left" vertical="top" wrapText="1" indent="2"/>
    </xf>
    <xf numFmtId="0" fontId="31" fillId="4" borderId="1" xfId="0" applyFont="1" applyFill="1" applyBorder="1" applyAlignment="1">
      <alignment horizontal="left" vertical="center" indent="2"/>
    </xf>
    <xf numFmtId="0" fontId="31" fillId="4" borderId="30" xfId="0" applyFont="1" applyFill="1" applyBorder="1" applyAlignment="1">
      <alignment horizontal="left" vertical="center" indent="2"/>
    </xf>
    <xf numFmtId="0" fontId="14" fillId="4" borderId="12" xfId="0" applyFont="1" applyFill="1" applyBorder="1" applyAlignment="1">
      <alignment horizontal="left" vertical="center" wrapText="1"/>
    </xf>
    <xf numFmtId="0" fontId="14" fillId="4" borderId="13" xfId="0" applyFont="1" applyFill="1" applyBorder="1" applyAlignment="1">
      <alignment horizontal="left" vertical="center" wrapText="1"/>
    </xf>
    <xf numFmtId="0" fontId="14" fillId="4" borderId="14" xfId="0" applyFont="1" applyFill="1" applyBorder="1" applyAlignment="1">
      <alignment horizontal="left" vertical="center" wrapText="1"/>
    </xf>
    <xf numFmtId="0" fontId="41" fillId="0" borderId="58" xfId="0" applyFont="1" applyBorder="1" applyAlignment="1">
      <alignment horizontal="center"/>
    </xf>
    <xf numFmtId="0" fontId="41" fillId="0" borderId="59" xfId="0" applyFont="1" applyBorder="1" applyAlignment="1">
      <alignment horizontal="center"/>
    </xf>
    <xf numFmtId="0" fontId="41" fillId="0" borderId="60" xfId="0" applyFont="1" applyBorder="1" applyAlignment="1">
      <alignment horizontal="center"/>
    </xf>
    <xf numFmtId="0" fontId="17" fillId="4" borderId="0" xfId="0" applyFont="1" applyFill="1" applyBorder="1" applyAlignment="1">
      <alignment vertical="justify"/>
    </xf>
    <xf numFmtId="0" fontId="4" fillId="4" borderId="0" xfId="0" applyFont="1" applyFill="1" applyBorder="1" applyAlignment="1">
      <alignment vertical="justify"/>
    </xf>
    <xf numFmtId="0" fontId="3" fillId="4" borderId="28" xfId="0" applyFont="1" applyFill="1" applyBorder="1" applyAlignment="1">
      <alignment horizontal="left" vertical="center" wrapText="1"/>
    </xf>
    <xf numFmtId="0" fontId="3" fillId="4" borderId="16" xfId="0" applyFont="1" applyFill="1" applyBorder="1" applyAlignment="1">
      <alignment horizontal="left" vertical="center" wrapText="1"/>
    </xf>
    <xf numFmtId="0" fontId="3" fillId="4" borderId="17" xfId="0" applyFont="1" applyFill="1" applyBorder="1" applyAlignment="1">
      <alignment horizontal="left" vertical="center" wrapText="1"/>
    </xf>
    <xf numFmtId="49" fontId="3" fillId="4" borderId="41" xfId="0" applyNumberFormat="1" applyFont="1" applyFill="1" applyBorder="1" applyAlignment="1">
      <alignment horizontal="center"/>
    </xf>
    <xf numFmtId="49" fontId="3" fillId="4" borderId="42" xfId="0" applyNumberFormat="1" applyFont="1" applyFill="1" applyBorder="1" applyAlignment="1">
      <alignment horizontal="center"/>
    </xf>
    <xf numFmtId="4" fontId="3" fillId="4" borderId="42" xfId="0" applyNumberFormat="1" applyFont="1" applyFill="1" applyBorder="1" applyAlignment="1">
      <alignment horizontal="center"/>
    </xf>
    <xf numFmtId="3" fontId="3" fillId="4" borderId="42" xfId="0" applyNumberFormat="1" applyFont="1" applyFill="1" applyBorder="1" applyAlignment="1">
      <alignment horizontal="center"/>
    </xf>
    <xf numFmtId="3" fontId="3" fillId="4" borderId="43" xfId="0" applyNumberFormat="1" applyFont="1" applyFill="1" applyBorder="1" applyAlignment="1">
      <alignment horizontal="center"/>
    </xf>
    <xf numFmtId="0" fontId="14" fillId="4" borderId="28" xfId="0" applyFont="1" applyFill="1" applyBorder="1" applyAlignment="1">
      <alignment horizontal="left" vertical="center" wrapText="1"/>
    </xf>
    <xf numFmtId="0" fontId="14" fillId="4" borderId="16" xfId="0" applyFont="1" applyFill="1" applyBorder="1" applyAlignment="1">
      <alignment horizontal="left" vertical="center" wrapText="1"/>
    </xf>
    <xf numFmtId="0" fontId="14" fillId="4" borderId="17" xfId="0" applyFont="1" applyFill="1" applyBorder="1" applyAlignment="1">
      <alignment horizontal="left" vertical="center" wrapText="1"/>
    </xf>
    <xf numFmtId="0" fontId="23" fillId="4" borderId="16" xfId="0" applyFont="1" applyFill="1" applyBorder="1"/>
    <xf numFmtId="0" fontId="23" fillId="4" borderId="16" xfId="0" applyFont="1" applyFill="1" applyBorder="1" applyAlignment="1">
      <alignment horizontal="right"/>
    </xf>
    <xf numFmtId="49" fontId="23" fillId="4" borderId="16" xfId="0" applyNumberFormat="1" applyFont="1" applyFill="1" applyBorder="1"/>
    <xf numFmtId="49" fontId="23" fillId="4" borderId="16" xfId="0" applyNumberFormat="1" applyFont="1" applyFill="1" applyBorder="1" applyAlignment="1">
      <alignment horizontal="center"/>
    </xf>
    <xf numFmtId="0" fontId="23" fillId="4" borderId="16" xfId="0" applyFont="1" applyFill="1" applyBorder="1" applyAlignment="1">
      <alignment horizontal="center"/>
    </xf>
    <xf numFmtId="0" fontId="5" fillId="4" borderId="0" xfId="0" applyFont="1" applyFill="1" applyBorder="1" applyAlignment="1">
      <alignment horizontal="center" vertical="top" wrapText="1"/>
    </xf>
    <xf numFmtId="0" fontId="23" fillId="4" borderId="16" xfId="0" applyFont="1" applyFill="1" applyBorder="1" applyAlignment="1">
      <alignment horizontal="center" vertical="center" wrapText="1"/>
    </xf>
    <xf numFmtId="0" fontId="23" fillId="4" borderId="16" xfId="0" applyFont="1" applyFill="1" applyBorder="1" applyAlignment="1">
      <alignment horizontal="center" vertical="center"/>
    </xf>
    <xf numFmtId="0" fontId="25" fillId="4" borderId="16" xfId="0" applyFont="1" applyFill="1" applyBorder="1" applyAlignment="1">
      <alignment horizontal="center"/>
    </xf>
    <xf numFmtId="0" fontId="25" fillId="4" borderId="16" xfId="0" applyFont="1" applyFill="1" applyBorder="1" applyAlignment="1">
      <alignment horizontal="left"/>
    </xf>
    <xf numFmtId="49" fontId="23" fillId="4" borderId="16" xfId="0" applyNumberFormat="1" applyFont="1" applyFill="1" applyBorder="1" applyAlignment="1">
      <alignment horizontal="center" shrinkToFit="1"/>
    </xf>
    <xf numFmtId="4" fontId="23" fillId="4" borderId="16" xfId="0" applyNumberFormat="1" applyFont="1" applyFill="1" applyBorder="1" applyAlignment="1">
      <alignment horizontal="center"/>
    </xf>
    <xf numFmtId="3" fontId="23" fillId="4" borderId="16" xfId="0" applyNumberFormat="1" applyFont="1" applyFill="1" applyBorder="1" applyAlignment="1">
      <alignment horizontal="center"/>
    </xf>
    <xf numFmtId="3" fontId="23" fillId="4" borderId="17" xfId="0" applyNumberFormat="1" applyFont="1" applyFill="1" applyBorder="1" applyAlignment="1">
      <alignment horizontal="center"/>
    </xf>
    <xf numFmtId="0" fontId="23" fillId="4" borderId="13" xfId="0" applyFont="1" applyFill="1" applyBorder="1" applyAlignment="1">
      <alignment horizontal="center"/>
    </xf>
    <xf numFmtId="0" fontId="23" fillId="4" borderId="33" xfId="0" applyFont="1" applyFill="1" applyBorder="1" applyAlignment="1">
      <alignment horizontal="left" wrapText="1" indent="1"/>
    </xf>
    <xf numFmtId="0" fontId="23" fillId="4" borderId="1" xfId="0" applyFont="1" applyFill="1" applyBorder="1" applyAlignment="1">
      <alignment horizontal="left" wrapText="1" indent="1"/>
    </xf>
    <xf numFmtId="0" fontId="23" fillId="4" borderId="15" xfId="0" applyFont="1" applyFill="1" applyBorder="1" applyAlignment="1">
      <alignment horizontal="center"/>
    </xf>
    <xf numFmtId="49" fontId="23" fillId="4" borderId="33" xfId="0" applyNumberFormat="1" applyFont="1" applyFill="1" applyBorder="1" applyAlignment="1">
      <alignment horizontal="center" shrinkToFit="1"/>
    </xf>
    <xf numFmtId="49" fontId="23" fillId="4" borderId="1" xfId="0" applyNumberFormat="1" applyFont="1" applyFill="1" applyBorder="1" applyAlignment="1">
      <alignment horizontal="center" shrinkToFit="1"/>
    </xf>
    <xf numFmtId="49" fontId="23" fillId="4" borderId="28" xfId="0" applyNumberFormat="1" applyFont="1" applyFill="1" applyBorder="1" applyAlignment="1">
      <alignment horizontal="center" shrinkToFit="1"/>
    </xf>
    <xf numFmtId="0" fontId="23" fillId="4" borderId="28" xfId="0" applyFont="1" applyFill="1" applyBorder="1" applyAlignment="1">
      <alignment horizontal="left" wrapText="1" indent="1"/>
    </xf>
    <xf numFmtId="0" fontId="23" fillId="4" borderId="16" xfId="0" applyFont="1" applyFill="1" applyBorder="1" applyAlignment="1">
      <alignment horizontal="left" indent="1"/>
    </xf>
    <xf numFmtId="0" fontId="23" fillId="4" borderId="33" xfId="0" applyFont="1" applyFill="1" applyBorder="1" applyAlignment="1">
      <alignment horizontal="left" indent="1"/>
    </xf>
    <xf numFmtId="49" fontId="23" fillId="4" borderId="13" xfId="0" applyNumberFormat="1" applyFont="1" applyFill="1" applyBorder="1" applyAlignment="1">
      <alignment horizontal="center"/>
    </xf>
    <xf numFmtId="3" fontId="23" fillId="4" borderId="13" xfId="0" applyNumberFormat="1" applyFont="1" applyFill="1" applyBorder="1" applyAlignment="1">
      <alignment horizontal="center"/>
    </xf>
    <xf numFmtId="3" fontId="23" fillId="4" borderId="23" xfId="0" applyNumberFormat="1" applyFont="1" applyFill="1" applyBorder="1" applyAlignment="1">
      <alignment horizontal="center"/>
    </xf>
    <xf numFmtId="49" fontId="23" fillId="4" borderId="31" xfId="0" applyNumberFormat="1" applyFont="1" applyFill="1" applyBorder="1" applyAlignment="1">
      <alignment horizontal="center"/>
    </xf>
    <xf numFmtId="0" fontId="23" fillId="4" borderId="19" xfId="0" applyFont="1" applyFill="1" applyBorder="1" applyAlignment="1">
      <alignment horizontal="left" wrapText="1" indent="2"/>
    </xf>
    <xf numFmtId="0" fontId="23" fillId="4" borderId="2" xfId="0" applyFont="1" applyFill="1" applyBorder="1" applyAlignment="1">
      <alignment horizontal="left" wrapText="1" indent="2"/>
    </xf>
    <xf numFmtId="0" fontId="23" fillId="4" borderId="47" xfId="0" applyFont="1" applyFill="1" applyBorder="1" applyAlignment="1">
      <alignment horizontal="center"/>
    </xf>
    <xf numFmtId="0" fontId="23" fillId="4" borderId="44" xfId="0" applyFont="1" applyFill="1" applyBorder="1" applyAlignment="1">
      <alignment horizontal="center"/>
    </xf>
    <xf numFmtId="49" fontId="23" fillId="4" borderId="19" xfId="0" applyNumberFormat="1" applyFont="1" applyFill="1" applyBorder="1" applyAlignment="1">
      <alignment horizontal="center" shrinkToFit="1"/>
    </xf>
    <xf numFmtId="49" fontId="23" fillId="4" borderId="2" xfId="0" applyNumberFormat="1" applyFont="1" applyFill="1" applyBorder="1" applyAlignment="1">
      <alignment horizontal="center" shrinkToFit="1"/>
    </xf>
    <xf numFmtId="49" fontId="23" fillId="4" borderId="20" xfId="0" applyNumberFormat="1" applyFont="1" applyFill="1" applyBorder="1" applyAlignment="1">
      <alignment horizontal="center" shrinkToFit="1"/>
    </xf>
    <xf numFmtId="4" fontId="23" fillId="4" borderId="44" xfId="0" applyNumberFormat="1" applyFont="1" applyFill="1" applyBorder="1" applyAlignment="1">
      <alignment horizontal="center"/>
    </xf>
    <xf numFmtId="3" fontId="23" fillId="4" borderId="44" xfId="0" applyNumberFormat="1" applyFont="1" applyFill="1" applyBorder="1" applyAlignment="1">
      <alignment horizontal="center"/>
    </xf>
    <xf numFmtId="3" fontId="23" fillId="4" borderId="45" xfId="0" applyNumberFormat="1" applyFont="1" applyFill="1" applyBorder="1" applyAlignment="1">
      <alignment horizontal="center"/>
    </xf>
    <xf numFmtId="0" fontId="23" fillId="4" borderId="14" xfId="0" applyFont="1" applyFill="1" applyBorder="1" applyAlignment="1">
      <alignment horizontal="left" wrapText="1" indent="2"/>
    </xf>
    <xf numFmtId="0" fontId="23" fillId="4" borderId="18" xfId="0" applyFont="1" applyFill="1" applyBorder="1" applyAlignment="1">
      <alignment horizontal="left" wrapText="1" indent="2"/>
    </xf>
    <xf numFmtId="0" fontId="23" fillId="4" borderId="46" xfId="0" applyFont="1" applyFill="1" applyBorder="1" applyAlignment="1">
      <alignment horizontal="center"/>
    </xf>
    <xf numFmtId="49" fontId="23" fillId="4" borderId="14" xfId="0" applyNumberFormat="1" applyFont="1" applyFill="1" applyBorder="1" applyAlignment="1">
      <alignment horizontal="center" shrinkToFit="1"/>
    </xf>
    <xf numFmtId="49" fontId="23" fillId="4" borderId="18" xfId="0" applyNumberFormat="1" applyFont="1" applyFill="1" applyBorder="1" applyAlignment="1">
      <alignment horizontal="center" shrinkToFit="1"/>
    </xf>
    <xf numFmtId="49" fontId="23" fillId="4" borderId="12" xfId="0" applyNumberFormat="1" applyFont="1" applyFill="1" applyBorder="1" applyAlignment="1">
      <alignment horizontal="center" shrinkToFit="1"/>
    </xf>
    <xf numFmtId="4" fontId="23" fillId="4" borderId="13" xfId="0" applyNumberFormat="1" applyFont="1" applyFill="1" applyBorder="1" applyAlignment="1">
      <alignment horizontal="center"/>
    </xf>
    <xf numFmtId="49" fontId="23" fillId="4" borderId="32" xfId="0" applyNumberFormat="1" applyFont="1" applyFill="1" applyBorder="1" applyAlignment="1">
      <alignment horizontal="center"/>
    </xf>
    <xf numFmtId="49" fontId="23" fillId="4" borderId="0" xfId="0" applyNumberFormat="1" applyFont="1" applyFill="1" applyBorder="1" applyAlignment="1">
      <alignment horizontal="center"/>
    </xf>
    <xf numFmtId="49" fontId="23" fillId="4" borderId="26" xfId="0" applyNumberFormat="1" applyFont="1" applyFill="1" applyBorder="1" applyAlignment="1">
      <alignment horizontal="center"/>
    </xf>
    <xf numFmtId="0" fontId="23" fillId="4" borderId="19" xfId="0" applyFont="1" applyFill="1" applyBorder="1" applyAlignment="1">
      <alignment horizontal="left" vertical="center" wrapText="1" indent="2"/>
    </xf>
    <xf numFmtId="0" fontId="23" fillId="4" borderId="2" xfId="0" applyFont="1" applyFill="1" applyBorder="1" applyAlignment="1">
      <alignment horizontal="left" vertical="center" wrapText="1" indent="2"/>
    </xf>
    <xf numFmtId="4" fontId="23" fillId="4" borderId="33" xfId="0" applyNumberFormat="1" applyFont="1" applyFill="1" applyBorder="1" applyAlignment="1">
      <alignment horizontal="center"/>
    </xf>
    <xf numFmtId="4" fontId="23" fillId="4" borderId="1" xfId="0" applyNumberFormat="1" applyFont="1" applyFill="1" applyBorder="1" applyAlignment="1">
      <alignment horizontal="center"/>
    </xf>
    <xf numFmtId="4" fontId="23" fillId="4" borderId="28" xfId="0" applyNumberFormat="1" applyFont="1" applyFill="1" applyBorder="1" applyAlignment="1">
      <alignment horizontal="center"/>
    </xf>
    <xf numFmtId="49" fontId="23" fillId="4" borderId="19" xfId="0" applyNumberFormat="1" applyFont="1" applyFill="1" applyBorder="1" applyAlignment="1">
      <alignment horizontal="center"/>
    </xf>
    <xf numFmtId="49" fontId="23" fillId="4" borderId="2" xfId="0" applyNumberFormat="1" applyFont="1" applyFill="1" applyBorder="1" applyAlignment="1">
      <alignment horizontal="center"/>
    </xf>
    <xf numFmtId="49" fontId="23" fillId="4" borderId="20" xfId="0" applyNumberFormat="1" applyFont="1" applyFill="1" applyBorder="1" applyAlignment="1">
      <alignment horizontal="center"/>
    </xf>
    <xf numFmtId="0" fontId="23" fillId="4" borderId="16" xfId="0" applyFont="1" applyFill="1" applyBorder="1" applyAlignment="1">
      <alignment horizontal="left" vertical="center" wrapText="1" indent="2"/>
    </xf>
    <xf numFmtId="0" fontId="23" fillId="4" borderId="20" xfId="0" applyFont="1" applyFill="1" applyBorder="1" applyAlignment="1">
      <alignment horizontal="center"/>
    </xf>
    <xf numFmtId="0" fontId="23" fillId="4" borderId="33" xfId="0" applyFont="1" applyFill="1" applyBorder="1" applyAlignment="1">
      <alignment horizontal="center"/>
    </xf>
    <xf numFmtId="0" fontId="23" fillId="4" borderId="1" xfId="0" applyFont="1" applyFill="1" applyBorder="1" applyAlignment="1">
      <alignment horizontal="center"/>
    </xf>
    <xf numFmtId="0" fontId="23" fillId="4" borderId="28" xfId="0" applyFont="1" applyFill="1" applyBorder="1" applyAlignment="1">
      <alignment horizontal="center"/>
    </xf>
    <xf numFmtId="3" fontId="23" fillId="4" borderId="33" xfId="0" applyNumberFormat="1" applyFont="1" applyFill="1" applyBorder="1" applyAlignment="1">
      <alignment horizontal="center"/>
    </xf>
    <xf numFmtId="3" fontId="23" fillId="4" borderId="1" xfId="0" applyNumberFormat="1" applyFont="1" applyFill="1" applyBorder="1" applyAlignment="1">
      <alignment horizontal="center"/>
    </xf>
    <xf numFmtId="3" fontId="23" fillId="4" borderId="30" xfId="0" applyNumberFormat="1" applyFont="1" applyFill="1" applyBorder="1" applyAlignment="1">
      <alignment horizontal="center"/>
    </xf>
    <xf numFmtId="4" fontId="25" fillId="4" borderId="13" xfId="0" applyNumberFormat="1" applyFont="1" applyFill="1" applyBorder="1" applyAlignment="1">
      <alignment horizontal="center"/>
    </xf>
    <xf numFmtId="3" fontId="23" fillId="4" borderId="19" xfId="0" applyNumberFormat="1" applyFont="1" applyFill="1" applyBorder="1" applyAlignment="1">
      <alignment horizontal="center"/>
    </xf>
    <xf numFmtId="3" fontId="23" fillId="4" borderId="2" xfId="0" applyNumberFormat="1" applyFont="1" applyFill="1" applyBorder="1" applyAlignment="1">
      <alignment horizontal="center"/>
    </xf>
    <xf numFmtId="3" fontId="23" fillId="4" borderId="22" xfId="0" applyNumberFormat="1" applyFont="1" applyFill="1" applyBorder="1" applyAlignment="1">
      <alignment horizontal="center"/>
    </xf>
    <xf numFmtId="0" fontId="23" fillId="4" borderId="22" xfId="0" applyFont="1" applyFill="1" applyBorder="1" applyAlignment="1">
      <alignment horizontal="left" wrapText="1" indent="2"/>
    </xf>
    <xf numFmtId="0" fontId="25" fillId="4" borderId="29" xfId="0" applyFont="1" applyFill="1" applyBorder="1" applyAlignment="1">
      <alignment horizontal="center"/>
    </xf>
    <xf numFmtId="0" fontId="25" fillId="4" borderId="2" xfId="0" applyFont="1" applyFill="1" applyBorder="1" applyAlignment="1">
      <alignment horizontal="center"/>
    </xf>
    <xf numFmtId="0" fontId="25" fillId="4" borderId="20" xfId="0" applyFont="1" applyFill="1" applyBorder="1" applyAlignment="1">
      <alignment horizontal="center"/>
    </xf>
    <xf numFmtId="0" fontId="23" fillId="4" borderId="19" xfId="0" applyFont="1" applyFill="1" applyBorder="1" applyAlignment="1">
      <alignment horizontal="center"/>
    </xf>
    <xf numFmtId="0" fontId="23" fillId="4" borderId="2" xfId="0" applyFont="1" applyFill="1" applyBorder="1" applyAlignment="1">
      <alignment horizontal="center"/>
    </xf>
    <xf numFmtId="49" fontId="25" fillId="4" borderId="19" xfId="0" applyNumberFormat="1" applyFont="1" applyFill="1" applyBorder="1" applyAlignment="1">
      <alignment horizontal="center" shrinkToFit="1"/>
    </xf>
    <xf numFmtId="49" fontId="25" fillId="4" borderId="2" xfId="0" applyNumberFormat="1" applyFont="1" applyFill="1" applyBorder="1" applyAlignment="1">
      <alignment horizontal="center" shrinkToFit="1"/>
    </xf>
    <xf numFmtId="49" fontId="25" fillId="4" borderId="20" xfId="0" applyNumberFormat="1" applyFont="1" applyFill="1" applyBorder="1" applyAlignment="1">
      <alignment horizontal="center" shrinkToFit="1"/>
    </xf>
    <xf numFmtId="4" fontId="25" fillId="4" borderId="19" xfId="0" applyNumberFormat="1" applyFont="1" applyFill="1" applyBorder="1" applyAlignment="1">
      <alignment horizontal="center"/>
    </xf>
    <xf numFmtId="4" fontId="25" fillId="4" borderId="2" xfId="0" applyNumberFormat="1" applyFont="1" applyFill="1" applyBorder="1" applyAlignment="1">
      <alignment horizontal="center"/>
    </xf>
    <xf numFmtId="4" fontId="25" fillId="4" borderId="20" xfId="0" applyNumberFormat="1" applyFont="1" applyFill="1" applyBorder="1" applyAlignment="1">
      <alignment horizontal="center"/>
    </xf>
    <xf numFmtId="4" fontId="23" fillId="4" borderId="19" xfId="0" applyNumberFormat="1" applyFont="1" applyFill="1" applyBorder="1" applyAlignment="1">
      <alignment horizontal="center"/>
    </xf>
    <xf numFmtId="4" fontId="23" fillId="4" borderId="2" xfId="0" applyNumberFormat="1" applyFont="1" applyFill="1" applyBorder="1" applyAlignment="1">
      <alignment horizontal="center"/>
    </xf>
    <xf numFmtId="4" fontId="23" fillId="4" borderId="20" xfId="0" applyNumberFormat="1" applyFont="1" applyFill="1" applyBorder="1" applyAlignment="1">
      <alignment horizontal="center"/>
    </xf>
    <xf numFmtId="0" fontId="23" fillId="4" borderId="28" xfId="0" applyFont="1" applyFill="1" applyBorder="1" applyAlignment="1">
      <alignment horizontal="left" wrapText="1" indent="2"/>
    </xf>
    <xf numFmtId="0" fontId="23" fillId="4" borderId="16" xfId="0" applyFont="1" applyFill="1" applyBorder="1" applyAlignment="1">
      <alignment horizontal="left" indent="2"/>
    </xf>
    <xf numFmtId="0" fontId="30" fillId="4" borderId="16" xfId="0" applyFont="1" applyFill="1" applyBorder="1" applyAlignment="1">
      <alignment horizontal="left" indent="2"/>
    </xf>
    <xf numFmtId="0" fontId="30" fillId="4" borderId="33" xfId="0" applyFont="1" applyFill="1" applyBorder="1" applyAlignment="1">
      <alignment horizontal="left" indent="2"/>
    </xf>
    <xf numFmtId="0" fontId="23" fillId="4" borderId="16" xfId="0" applyFont="1" applyFill="1" applyBorder="1" applyAlignment="1">
      <alignment horizontal="left" wrapText="1" indent="1"/>
    </xf>
    <xf numFmtId="0" fontId="23" fillId="4" borderId="28" xfId="0" applyFont="1" applyFill="1" applyBorder="1" applyAlignment="1">
      <alignment horizontal="left" indent="3"/>
    </xf>
    <xf numFmtId="0" fontId="23" fillId="4" borderId="16" xfId="0" applyFont="1" applyFill="1" applyBorder="1" applyAlignment="1">
      <alignment horizontal="left" indent="3"/>
    </xf>
    <xf numFmtId="0" fontId="23" fillId="4" borderId="33" xfId="0" applyFont="1" applyFill="1" applyBorder="1" applyAlignment="1">
      <alignment horizontal="left" indent="3"/>
    </xf>
    <xf numFmtId="0" fontId="23" fillId="4" borderId="28" xfId="0" applyFont="1" applyFill="1" applyBorder="1" applyAlignment="1">
      <alignment horizontal="left" wrapText="1" indent="3"/>
    </xf>
    <xf numFmtId="0" fontId="32" fillId="4" borderId="0" xfId="0" applyFont="1" applyFill="1" applyAlignment="1">
      <alignment horizontal="center" vertical="center"/>
    </xf>
    <xf numFmtId="0" fontId="23" fillId="4" borderId="16" xfId="0" applyFont="1" applyFill="1" applyBorder="1" applyAlignment="1">
      <alignment horizontal="left" wrapText="1" indent="2"/>
    </xf>
    <xf numFmtId="0" fontId="23" fillId="4" borderId="33" xfId="0" applyFont="1" applyFill="1" applyBorder="1" applyAlignment="1">
      <alignment horizontal="left" wrapText="1" indent="2"/>
    </xf>
    <xf numFmtId="0" fontId="23" fillId="4" borderId="16" xfId="0" applyFont="1" applyFill="1" applyBorder="1" applyAlignment="1">
      <alignment horizontal="left" wrapText="1" indent="3"/>
    </xf>
    <xf numFmtId="0" fontId="23" fillId="4" borderId="16" xfId="0" applyFont="1" applyFill="1" applyBorder="1" applyAlignment="1">
      <alignment horizontal="left" wrapText="1" indent="4"/>
    </xf>
    <xf numFmtId="0" fontId="23" fillId="4" borderId="33" xfId="0" applyFont="1" applyFill="1" applyBorder="1" applyAlignment="1">
      <alignment horizontal="left" wrapText="1" indent="4"/>
    </xf>
    <xf numFmtId="0" fontId="23" fillId="4" borderId="14" xfId="0" applyFont="1" applyFill="1" applyBorder="1" applyAlignment="1">
      <alignment horizontal="left" wrapText="1" indent="4"/>
    </xf>
    <xf numFmtId="0" fontId="23" fillId="4" borderId="18" xfId="0" applyFont="1" applyFill="1" applyBorder="1" applyAlignment="1">
      <alignment horizontal="left" wrapText="1" indent="4"/>
    </xf>
    <xf numFmtId="0" fontId="23" fillId="4" borderId="1" xfId="0" applyFont="1" applyFill="1" applyBorder="1" applyAlignment="1">
      <alignment horizontal="left" wrapText="1" indent="2"/>
    </xf>
    <xf numFmtId="49" fontId="25" fillId="4" borderId="33" xfId="0" applyNumberFormat="1" applyFont="1" applyFill="1" applyBorder="1" applyAlignment="1">
      <alignment horizontal="center" shrinkToFit="1"/>
    </xf>
    <xf numFmtId="49" fontId="25" fillId="4" borderId="1" xfId="0" applyNumberFormat="1" applyFont="1" applyFill="1" applyBorder="1" applyAlignment="1">
      <alignment horizontal="center" shrinkToFit="1"/>
    </xf>
    <xf numFmtId="49" fontId="25" fillId="4" borderId="28" xfId="0" applyNumberFormat="1" applyFont="1" applyFill="1" applyBorder="1" applyAlignment="1">
      <alignment horizontal="center" shrinkToFit="1"/>
    </xf>
    <xf numFmtId="4" fontId="25" fillId="4" borderId="16" xfId="0" applyNumberFormat="1" applyFont="1" applyFill="1" applyBorder="1" applyAlignment="1">
      <alignment horizontal="center"/>
    </xf>
    <xf numFmtId="3" fontId="25" fillId="4" borderId="13" xfId="0" applyNumberFormat="1" applyFont="1" applyFill="1" applyBorder="1" applyAlignment="1">
      <alignment horizontal="center"/>
    </xf>
    <xf numFmtId="3" fontId="25" fillId="4" borderId="23" xfId="0" applyNumberFormat="1" applyFont="1" applyFill="1" applyBorder="1" applyAlignment="1">
      <alignment horizontal="center"/>
    </xf>
    <xf numFmtId="0" fontId="23" fillId="4" borderId="31" xfId="0" applyFont="1" applyFill="1" applyBorder="1" applyAlignment="1">
      <alignment horizontal="center"/>
    </xf>
    <xf numFmtId="0" fontId="23" fillId="4" borderId="20" xfId="0" applyFont="1" applyFill="1" applyBorder="1" applyAlignment="1">
      <alignment horizontal="left" wrapText="1" indent="3"/>
    </xf>
    <xf numFmtId="0" fontId="23" fillId="4" borderId="44" xfId="0" applyFont="1" applyFill="1" applyBorder="1" applyAlignment="1">
      <alignment horizontal="left" indent="3"/>
    </xf>
    <xf numFmtId="0" fontId="23" fillId="4" borderId="19" xfId="0" applyFont="1" applyFill="1" applyBorder="1" applyAlignment="1">
      <alignment horizontal="left" indent="3"/>
    </xf>
    <xf numFmtId="4" fontId="23" fillId="4" borderId="31" xfId="0" applyNumberFormat="1" applyFont="1" applyFill="1" applyBorder="1" applyAlignment="1">
      <alignment horizontal="center"/>
    </xf>
    <xf numFmtId="3" fontId="23" fillId="4" borderId="31" xfId="0" applyNumberFormat="1" applyFont="1" applyFill="1" applyBorder="1" applyAlignment="1">
      <alignment horizontal="center"/>
    </xf>
    <xf numFmtId="3" fontId="23" fillId="4" borderId="50" xfId="0" applyNumberFormat="1" applyFont="1" applyFill="1" applyBorder="1" applyAlignment="1">
      <alignment horizontal="center"/>
    </xf>
    <xf numFmtId="0" fontId="23" fillId="4" borderId="20" xfId="0" applyFont="1" applyFill="1" applyBorder="1" applyAlignment="1">
      <alignment horizontal="left" wrapText="1"/>
    </xf>
    <xf numFmtId="0" fontId="23" fillId="4" borderId="44" xfId="0" applyFont="1" applyFill="1" applyBorder="1" applyAlignment="1">
      <alignment horizontal="left" wrapText="1"/>
    </xf>
    <xf numFmtId="0" fontId="23" fillId="4" borderId="19" xfId="0" applyFont="1" applyFill="1" applyBorder="1" applyAlignment="1">
      <alignment horizontal="left" wrapText="1"/>
    </xf>
    <xf numFmtId="0" fontId="23" fillId="4" borderId="28" xfId="0" applyFont="1" applyFill="1" applyBorder="1" applyAlignment="1">
      <alignment horizontal="left" wrapText="1"/>
    </xf>
    <xf numFmtId="0" fontId="23" fillId="4" borderId="16" xfId="0" applyFont="1" applyFill="1" applyBorder="1" applyAlignment="1">
      <alignment horizontal="left" wrapText="1"/>
    </xf>
    <xf numFmtId="0" fontId="23" fillId="4" borderId="33" xfId="0" applyFont="1" applyFill="1" applyBorder="1" applyAlignment="1">
      <alignment horizontal="left" wrapText="1"/>
    </xf>
    <xf numFmtId="4" fontId="23" fillId="4" borderId="42" xfId="0" applyNumberFormat="1" applyFont="1" applyFill="1" applyBorder="1" applyAlignment="1">
      <alignment horizontal="center"/>
    </xf>
    <xf numFmtId="3" fontId="23" fillId="4" borderId="42" xfId="0" applyNumberFormat="1" applyFont="1" applyFill="1" applyBorder="1" applyAlignment="1">
      <alignment horizontal="center"/>
    </xf>
    <xf numFmtId="3" fontId="23" fillId="4" borderId="43" xfId="0" applyNumberFormat="1" applyFont="1" applyFill="1" applyBorder="1" applyAlignment="1">
      <alignment horizontal="center"/>
    </xf>
    <xf numFmtId="0" fontId="23" fillId="4" borderId="28" xfId="0" applyFont="1" applyFill="1" applyBorder="1" applyAlignment="1">
      <alignment horizontal="left" wrapText="1" indent="4"/>
    </xf>
    <xf numFmtId="0" fontId="23" fillId="4" borderId="41" xfId="0" applyFont="1" applyFill="1" applyBorder="1" applyAlignment="1">
      <alignment horizontal="center"/>
    </xf>
    <xf numFmtId="0" fontId="23" fillId="4" borderId="42" xfId="0" applyFont="1" applyFill="1" applyBorder="1" applyAlignment="1">
      <alignment horizontal="center"/>
    </xf>
    <xf numFmtId="49" fontId="11" fillId="4" borderId="0" xfId="0" applyNumberFormat="1" applyFont="1" applyFill="1" applyAlignment="1">
      <alignment horizontal="center"/>
    </xf>
    <xf numFmtId="49" fontId="11" fillId="4" borderId="2" xfId="0" applyNumberFormat="1" applyFont="1" applyFill="1" applyBorder="1" applyAlignment="1">
      <alignment horizontal="center"/>
    </xf>
    <xf numFmtId="4" fontId="11" fillId="4" borderId="0" xfId="0" applyNumberFormat="1" applyFont="1" applyFill="1" applyAlignment="1">
      <alignment horizontal="center"/>
    </xf>
    <xf numFmtId="4" fontId="11" fillId="4" borderId="2" xfId="0" applyNumberFormat="1" applyFont="1" applyFill="1" applyBorder="1" applyAlignment="1">
      <alignment horizontal="center"/>
    </xf>
    <xf numFmtId="0" fontId="11" fillId="4" borderId="0" xfId="0" applyFont="1" applyFill="1" applyAlignment="1">
      <alignment horizontal="left" wrapText="1"/>
    </xf>
    <xf numFmtId="49" fontId="1" fillId="4" borderId="51" xfId="0" applyNumberFormat="1" applyFont="1" applyFill="1" applyBorder="1" applyAlignment="1">
      <alignment horizontal="center"/>
    </xf>
    <xf numFmtId="49" fontId="11" fillId="4" borderId="54" xfId="0" applyNumberFormat="1" applyFont="1" applyFill="1" applyBorder="1" applyAlignment="1">
      <alignment horizontal="center"/>
    </xf>
    <xf numFmtId="0" fontId="27" fillId="4" borderId="55" xfId="0" applyFont="1" applyFill="1" applyBorder="1" applyAlignment="1">
      <alignment horizontal="center"/>
    </xf>
    <xf numFmtId="0" fontId="27" fillId="4" borderId="18" xfId="0" applyFont="1" applyFill="1" applyBorder="1" applyAlignment="1">
      <alignment horizontal="center"/>
    </xf>
    <xf numFmtId="0" fontId="27" fillId="4" borderId="56" xfId="0" applyFont="1" applyFill="1" applyBorder="1" applyAlignment="1">
      <alignment horizontal="center"/>
    </xf>
    <xf numFmtId="49" fontId="7" fillId="4" borderId="51" xfId="0" applyNumberFormat="1" applyFont="1" applyFill="1" applyBorder="1" applyAlignment="1">
      <alignment horizontal="center"/>
    </xf>
    <xf numFmtId="49" fontId="7" fillId="4" borderId="2" xfId="0" applyNumberFormat="1" applyFont="1" applyFill="1" applyBorder="1" applyAlignment="1">
      <alignment horizontal="center"/>
    </xf>
    <xf numFmtId="49" fontId="1" fillId="4" borderId="20" xfId="0" applyNumberFormat="1" applyFont="1" applyFill="1" applyBorder="1" applyAlignment="1">
      <alignment horizontal="center"/>
    </xf>
    <xf numFmtId="49" fontId="11" fillId="4" borderId="44" xfId="0" applyNumberFormat="1" applyFont="1" applyFill="1" applyBorder="1" applyAlignment="1">
      <alignment horizontal="center"/>
    </xf>
    <xf numFmtId="49" fontId="11" fillId="4" borderId="52" xfId="0" applyNumberFormat="1" applyFont="1" applyFill="1" applyBorder="1" applyAlignment="1">
      <alignment horizontal="center"/>
    </xf>
    <xf numFmtId="49" fontId="23" fillId="4" borderId="48" xfId="0" applyNumberFormat="1" applyFont="1" applyFill="1" applyBorder="1" applyAlignment="1">
      <alignment horizontal="center" shrinkToFit="1"/>
    </xf>
    <xf numFmtId="49" fontId="23" fillId="4" borderId="39" xfId="0" applyNumberFormat="1" applyFont="1" applyFill="1" applyBorder="1" applyAlignment="1">
      <alignment horizontal="center" shrinkToFit="1"/>
    </xf>
    <xf numFmtId="49" fontId="23" fillId="4" borderId="49" xfId="0" applyNumberFormat="1" applyFont="1" applyFill="1" applyBorder="1" applyAlignment="1">
      <alignment horizontal="center" shrinkToFit="1"/>
    </xf>
    <xf numFmtId="0" fontId="27" fillId="4" borderId="18" xfId="0" applyFont="1" applyFill="1" applyBorder="1" applyAlignment="1">
      <alignment horizontal="center" vertical="top"/>
    </xf>
    <xf numFmtId="4" fontId="27" fillId="4" borderId="18" xfId="0" applyNumberFormat="1" applyFont="1" applyFill="1" applyBorder="1" applyAlignment="1">
      <alignment horizontal="center" vertical="top"/>
    </xf>
    <xf numFmtId="49" fontId="2" fillId="4" borderId="2" xfId="0" applyNumberFormat="1" applyFont="1" applyFill="1" applyBorder="1" applyAlignment="1">
      <alignment horizontal="center"/>
    </xf>
    <xf numFmtId="4" fontId="2" fillId="4" borderId="2" xfId="0" applyNumberFormat="1" applyFont="1" applyFill="1" applyBorder="1" applyAlignment="1">
      <alignment horizontal="center"/>
    </xf>
    <xf numFmtId="0" fontId="27" fillId="4" borderId="7" xfId="0" applyFont="1" applyFill="1" applyBorder="1" applyAlignment="1">
      <alignment horizontal="center" vertical="top"/>
    </xf>
    <xf numFmtId="0" fontId="27" fillId="4" borderId="0" xfId="0" applyFont="1" applyFill="1" applyBorder="1" applyAlignment="1">
      <alignment horizontal="center" vertical="top"/>
    </xf>
    <xf numFmtId="0" fontId="27" fillId="4" borderId="12" xfId="0" applyFont="1" applyFill="1" applyBorder="1" applyAlignment="1">
      <alignment horizontal="center" vertical="top"/>
    </xf>
    <xf numFmtId="0" fontId="27" fillId="4" borderId="13" xfId="0" applyFont="1" applyFill="1" applyBorder="1" applyAlignment="1">
      <alignment horizontal="center" vertical="top"/>
    </xf>
    <xf numFmtId="0" fontId="27" fillId="4" borderId="53" xfId="0" applyFont="1" applyFill="1" applyBorder="1" applyAlignment="1">
      <alignment horizontal="center" vertical="top"/>
    </xf>
    <xf numFmtId="0" fontId="11" fillId="4" borderId="0" xfId="0" applyFont="1" applyFill="1"/>
    <xf numFmtId="0" fontId="20" fillId="4" borderId="0" xfId="0" applyFont="1" applyFill="1" applyAlignment="1">
      <alignment horizontal="justify" vertical="justify" wrapText="1"/>
    </xf>
    <xf numFmtId="0" fontId="21" fillId="4" borderId="0" xfId="0" applyFont="1" applyFill="1" applyAlignment="1">
      <alignment horizontal="justify" vertical="justify" wrapText="1"/>
    </xf>
    <xf numFmtId="4" fontId="21" fillId="4" borderId="0" xfId="0" applyNumberFormat="1" applyFont="1" applyFill="1" applyAlignment="1">
      <alignment horizontal="justify" vertical="justify" wrapText="1"/>
    </xf>
    <xf numFmtId="0" fontId="20" fillId="4" borderId="0" xfId="0" applyFont="1" applyFill="1" applyAlignment="1">
      <alignment vertical="justify" wrapText="1"/>
    </xf>
    <xf numFmtId="0" fontId="21" fillId="4" borderId="0" xfId="0" applyFont="1" applyFill="1" applyAlignment="1">
      <alignment vertical="justify" wrapText="1"/>
    </xf>
    <xf numFmtId="4" fontId="21" fillId="4" borderId="0" xfId="0" applyNumberFormat="1" applyFont="1" applyFill="1" applyAlignment="1">
      <alignment vertical="justify" wrapText="1"/>
    </xf>
    <xf numFmtId="49" fontId="1" fillId="4" borderId="2" xfId="0" applyNumberFormat="1" applyFont="1" applyFill="1" applyBorder="1" applyAlignment="1">
      <alignment horizontal="center"/>
    </xf>
    <xf numFmtId="0" fontId="11" fillId="4" borderId="0" xfId="0" applyFont="1" applyFill="1" applyBorder="1"/>
    <xf numFmtId="0" fontId="36" fillId="4" borderId="33" xfId="1" applyFont="1" applyFill="1" applyBorder="1" applyAlignment="1">
      <alignment horizontal="right"/>
    </xf>
    <xf numFmtId="0" fontId="36" fillId="4" borderId="28" xfId="1" applyFont="1" applyFill="1" applyBorder="1" applyAlignment="1">
      <alignment horizontal="right"/>
    </xf>
    <xf numFmtId="3" fontId="36" fillId="4" borderId="33" xfId="1" applyNumberFormat="1" applyFont="1" applyFill="1" applyBorder="1" applyAlignment="1">
      <alignment horizontal="center"/>
    </xf>
    <xf numFmtId="3" fontId="36" fillId="4" borderId="28" xfId="1" applyNumberFormat="1" applyFont="1" applyFill="1" applyBorder="1" applyAlignment="1">
      <alignment horizontal="center"/>
    </xf>
    <xf numFmtId="0" fontId="33" fillId="4" borderId="16" xfId="1" applyFont="1" applyFill="1" applyBorder="1" applyAlignment="1">
      <alignment horizontal="left"/>
    </xf>
    <xf numFmtId="3" fontId="33" fillId="4" borderId="33" xfId="1" applyNumberFormat="1" applyFont="1" applyFill="1" applyBorder="1" applyAlignment="1">
      <alignment horizontal="center"/>
    </xf>
    <xf numFmtId="3" fontId="33" fillId="4" borderId="28" xfId="1" applyNumberFormat="1" applyFont="1" applyFill="1" applyBorder="1" applyAlignment="1">
      <alignment horizontal="center"/>
    </xf>
    <xf numFmtId="3" fontId="33" fillId="4" borderId="16" xfId="1" applyNumberFormat="1" applyFont="1" applyFill="1" applyBorder="1" applyAlignment="1">
      <alignment horizontal="center"/>
    </xf>
    <xf numFmtId="4" fontId="33" fillId="4" borderId="16" xfId="1" applyNumberFormat="1" applyFont="1" applyFill="1" applyBorder="1" applyAlignment="1">
      <alignment horizontal="center"/>
    </xf>
    <xf numFmtId="0" fontId="33" fillId="4" borderId="33" xfId="1" applyFont="1" applyFill="1" applyBorder="1" applyAlignment="1">
      <alignment horizontal="left"/>
    </xf>
    <xf numFmtId="0" fontId="33" fillId="4" borderId="1" xfId="1" applyFont="1" applyFill="1" applyBorder="1" applyAlignment="1">
      <alignment horizontal="left"/>
    </xf>
    <xf numFmtId="0" fontId="33" fillId="4" borderId="28" xfId="1" applyFont="1" applyFill="1" applyBorder="1" applyAlignment="1">
      <alignment horizontal="left"/>
    </xf>
    <xf numFmtId="0" fontId="33" fillId="4" borderId="33" xfId="1" applyFont="1" applyFill="1" applyBorder="1" applyAlignment="1">
      <alignment horizontal="right"/>
    </xf>
    <xf numFmtId="0" fontId="33" fillId="4" borderId="1" xfId="1" applyFont="1" applyFill="1" applyBorder="1" applyAlignment="1">
      <alignment horizontal="right"/>
    </xf>
    <xf numFmtId="0" fontId="33" fillId="4" borderId="28" xfId="1" applyFont="1" applyFill="1" applyBorder="1" applyAlignment="1">
      <alignment horizontal="right"/>
    </xf>
    <xf numFmtId="0" fontId="36" fillId="4" borderId="1" xfId="1" applyFont="1" applyFill="1" applyBorder="1" applyAlignment="1">
      <alignment horizontal="right"/>
    </xf>
    <xf numFmtId="3" fontId="36" fillId="4" borderId="1" xfId="1" applyNumberFormat="1" applyFont="1" applyFill="1" applyBorder="1" applyAlignment="1">
      <alignment horizontal="center"/>
    </xf>
    <xf numFmtId="0" fontId="11" fillId="4" borderId="16" xfId="1" applyFont="1" applyFill="1" applyBorder="1" applyAlignment="1">
      <alignment horizontal="center" vertical="top"/>
    </xf>
    <xf numFmtId="0" fontId="11" fillId="4" borderId="16" xfId="1" applyFont="1" applyFill="1" applyBorder="1" applyAlignment="1">
      <alignment horizontal="center" vertical="top" wrapText="1"/>
    </xf>
    <xf numFmtId="4" fontId="33" fillId="4" borderId="33" xfId="1" applyNumberFormat="1" applyFont="1" applyFill="1" applyBorder="1" applyAlignment="1">
      <alignment horizontal="center"/>
    </xf>
    <xf numFmtId="4" fontId="33" fillId="4" borderId="28" xfId="1" applyNumberFormat="1" applyFont="1" applyFill="1" applyBorder="1" applyAlignment="1">
      <alignment horizontal="center"/>
    </xf>
    <xf numFmtId="0" fontId="33" fillId="4" borderId="33" xfId="1" applyFont="1" applyFill="1" applyBorder="1" applyAlignment="1">
      <alignment horizontal="left" wrapText="1"/>
    </xf>
    <xf numFmtId="0" fontId="33" fillId="4" borderId="1" xfId="1" applyFont="1" applyFill="1" applyBorder="1" applyAlignment="1">
      <alignment horizontal="left" wrapText="1"/>
    </xf>
    <xf numFmtId="0" fontId="33" fillId="4" borderId="28" xfId="1" applyFont="1" applyFill="1" applyBorder="1" applyAlignment="1">
      <alignment horizontal="left" wrapText="1"/>
    </xf>
    <xf numFmtId="3" fontId="33" fillId="4" borderId="1" xfId="1" applyNumberFormat="1" applyFont="1" applyFill="1" applyBorder="1" applyAlignment="1">
      <alignment horizontal="center"/>
    </xf>
    <xf numFmtId="0" fontId="36" fillId="4" borderId="0" xfId="1" applyFont="1" applyFill="1" applyBorder="1" applyAlignment="1">
      <alignment horizontal="center"/>
    </xf>
    <xf numFmtId="0" fontId="33" fillId="4" borderId="57" xfId="1" applyFont="1" applyFill="1" applyBorder="1" applyAlignment="1">
      <alignment horizontal="left"/>
    </xf>
    <xf numFmtId="0" fontId="33" fillId="4" borderId="0" xfId="1" applyFont="1" applyFill="1" applyBorder="1" applyAlignment="1">
      <alignment horizontal="left"/>
    </xf>
    <xf numFmtId="0" fontId="11" fillId="4" borderId="33" xfId="1" applyFont="1" applyFill="1" applyBorder="1" applyAlignment="1">
      <alignment horizontal="center" vertical="top"/>
    </xf>
    <xf numFmtId="0" fontId="11" fillId="4" borderId="1" xfId="1" applyFont="1" applyFill="1" applyBorder="1" applyAlignment="1">
      <alignment horizontal="center" vertical="top"/>
    </xf>
    <xf numFmtId="0" fontId="11" fillId="4" borderId="28" xfId="1" applyFont="1" applyFill="1" applyBorder="1" applyAlignment="1">
      <alignment horizontal="center" vertical="top"/>
    </xf>
    <xf numFmtId="0" fontId="11" fillId="4" borderId="33" xfId="1" applyFont="1" applyFill="1" applyBorder="1" applyAlignment="1">
      <alignment horizontal="center" vertical="top" wrapText="1"/>
    </xf>
    <xf numFmtId="0" fontId="11" fillId="4" borderId="1" xfId="1" applyFont="1" applyFill="1" applyBorder="1" applyAlignment="1">
      <alignment horizontal="center" vertical="top" wrapText="1"/>
    </xf>
    <xf numFmtId="0" fontId="11" fillId="4" borderId="28" xfId="1" applyFont="1" applyFill="1" applyBorder="1" applyAlignment="1">
      <alignment horizontal="center" vertical="top" wrapText="1"/>
    </xf>
    <xf numFmtId="4" fontId="33" fillId="4" borderId="13" xfId="1" applyNumberFormat="1" applyFont="1" applyFill="1" applyBorder="1" applyAlignment="1">
      <alignment horizontal="center"/>
    </xf>
    <xf numFmtId="4" fontId="33" fillId="4" borderId="44" xfId="1" applyNumberFormat="1" applyFont="1" applyFill="1" applyBorder="1" applyAlignment="1">
      <alignment horizontal="center"/>
    </xf>
    <xf numFmtId="4" fontId="36" fillId="4" borderId="33" xfId="1" applyNumberFormat="1" applyFont="1" applyFill="1" applyBorder="1" applyAlignment="1">
      <alignment horizontal="center"/>
    </xf>
    <xf numFmtId="4" fontId="36" fillId="4" borderId="28" xfId="1" applyNumberFormat="1" applyFont="1" applyFill="1" applyBorder="1" applyAlignment="1">
      <alignment horizontal="center"/>
    </xf>
    <xf numFmtId="0" fontId="37" fillId="4" borderId="0" xfId="1" applyFont="1" applyFill="1" applyAlignment="1">
      <alignment horizontal="center"/>
    </xf>
    <xf numFmtId="0" fontId="33" fillId="4" borderId="0" xfId="1" applyFont="1" applyFill="1" applyAlignment="1">
      <alignment horizontal="center"/>
    </xf>
    <xf numFmtId="4" fontId="33" fillId="4" borderId="13" xfId="1" applyNumberFormat="1" applyFont="1" applyFill="1" applyBorder="1" applyAlignment="1">
      <alignment horizontal="center" vertical="center"/>
    </xf>
    <xf numFmtId="4" fontId="33" fillId="4" borderId="31" xfId="1" applyNumberFormat="1" applyFont="1" applyFill="1" applyBorder="1" applyAlignment="1">
      <alignment horizontal="center" vertical="center"/>
    </xf>
    <xf numFmtId="4" fontId="33" fillId="4" borderId="44" xfId="1" applyNumberFormat="1" applyFont="1" applyFill="1" applyBorder="1" applyAlignment="1">
      <alignment horizontal="center" vertical="center"/>
    </xf>
    <xf numFmtId="0" fontId="35" fillId="4" borderId="57" xfId="1" applyFont="1" applyFill="1" applyBorder="1" applyAlignment="1">
      <alignment horizontal="left" wrapText="1"/>
    </xf>
    <xf numFmtId="0" fontId="36" fillId="4" borderId="0" xfId="1" applyFont="1" applyFill="1" applyAlignment="1">
      <alignment horizontal="center"/>
    </xf>
    <xf numFmtId="0" fontId="11" fillId="0" borderId="33" xfId="1" applyFont="1" applyFill="1" applyBorder="1" applyAlignment="1">
      <alignment horizontal="center" vertical="top"/>
    </xf>
    <xf numFmtId="0" fontId="11" fillId="0" borderId="1" xfId="1" applyFont="1" applyFill="1" applyBorder="1" applyAlignment="1">
      <alignment horizontal="center" vertical="top"/>
    </xf>
    <xf numFmtId="0" fontId="11" fillId="0" borderId="28" xfId="1" applyFont="1" applyFill="1" applyBorder="1" applyAlignment="1">
      <alignment horizontal="center" vertical="top"/>
    </xf>
    <xf numFmtId="0" fontId="11" fillId="0" borderId="16" xfId="1" applyFont="1" applyFill="1" applyBorder="1" applyAlignment="1">
      <alignment horizontal="left" wrapText="1"/>
    </xf>
    <xf numFmtId="0" fontId="5" fillId="0" borderId="33" xfId="1" applyFont="1" applyFill="1" applyBorder="1" applyAlignment="1">
      <alignment horizontal="right" wrapText="1"/>
    </xf>
    <xf numFmtId="0" fontId="5" fillId="0" borderId="1" xfId="1" applyFont="1" applyFill="1" applyBorder="1" applyAlignment="1">
      <alignment horizontal="right" wrapText="1"/>
    </xf>
    <xf numFmtId="0" fontId="5" fillId="0" borderId="28" xfId="1" applyFont="1" applyFill="1" applyBorder="1" applyAlignment="1">
      <alignment horizontal="right" wrapText="1"/>
    </xf>
    <xf numFmtId="0" fontId="38" fillId="0" borderId="0" xfId="1" applyFont="1" applyFill="1" applyAlignment="1">
      <alignment horizontal="center"/>
    </xf>
    <xf numFmtId="0" fontId="1" fillId="0" borderId="0" xfId="1" applyFont="1" applyFill="1" applyAlignment="1">
      <alignment horizontal="center"/>
    </xf>
    <xf numFmtId="0" fontId="11" fillId="0" borderId="0" xfId="1" applyFont="1" applyFill="1" applyAlignment="1">
      <alignment horizontal="center"/>
    </xf>
    <xf numFmtId="0" fontId="33" fillId="0" borderId="57" xfId="1" applyFont="1" applyFill="1" applyBorder="1" applyAlignment="1">
      <alignment horizontal="left"/>
    </xf>
    <xf numFmtId="0" fontId="33" fillId="0" borderId="0" xfId="1" applyFont="1" applyFill="1" applyBorder="1" applyAlignment="1">
      <alignment horizontal="left"/>
    </xf>
    <xf numFmtId="0" fontId="33" fillId="0" borderId="0" xfId="1" applyFont="1" applyBorder="1" applyAlignment="1">
      <alignment horizontal="center" vertical="top" wrapText="1"/>
    </xf>
    <xf numFmtId="0" fontId="33" fillId="0" borderId="13" xfId="1" applyFont="1" applyBorder="1" applyAlignment="1">
      <alignment horizontal="center" vertical="center" wrapText="1"/>
    </xf>
    <xf numFmtId="0" fontId="33" fillId="0" borderId="44" xfId="1" applyFont="1" applyBorder="1" applyAlignment="1">
      <alignment horizontal="center" vertical="center" wrapText="1"/>
    </xf>
    <xf numFmtId="0" fontId="33" fillId="0" borderId="16" xfId="1" applyFont="1" applyBorder="1" applyAlignment="1">
      <alignment horizontal="left"/>
    </xf>
    <xf numFmtId="0" fontId="33" fillId="0" borderId="33" xfId="1" applyFont="1" applyBorder="1" applyAlignment="1">
      <alignment horizontal="center"/>
    </xf>
    <xf numFmtId="0" fontId="33" fillId="0" borderId="1" xfId="1" applyFont="1" applyBorder="1" applyAlignment="1">
      <alignment horizontal="center"/>
    </xf>
    <xf numFmtId="0" fontId="33" fillId="0" borderId="28" xfId="1" applyFont="1" applyBorder="1" applyAlignment="1">
      <alignment horizontal="center"/>
    </xf>
    <xf numFmtId="4" fontId="33" fillId="0" borderId="33" xfId="1" applyNumberFormat="1" applyFont="1" applyBorder="1" applyAlignment="1">
      <alignment horizontal="center"/>
    </xf>
    <xf numFmtId="4" fontId="33" fillId="0" borderId="28" xfId="1" applyNumberFormat="1" applyFont="1" applyBorder="1" applyAlignment="1">
      <alignment horizontal="center"/>
    </xf>
    <xf numFmtId="0" fontId="36" fillId="0" borderId="16" xfId="1" applyFont="1" applyBorder="1" applyAlignment="1">
      <alignment horizontal="center"/>
    </xf>
    <xf numFmtId="0" fontId="36" fillId="0" borderId="33" xfId="1" applyFont="1" applyBorder="1" applyAlignment="1">
      <alignment horizontal="right"/>
    </xf>
    <xf numFmtId="0" fontId="36" fillId="0" borderId="1" xfId="1" applyFont="1" applyBorder="1" applyAlignment="1">
      <alignment horizontal="right"/>
    </xf>
    <xf numFmtId="0" fontId="36" fillId="0" borderId="28" xfId="1" applyFont="1" applyBorder="1" applyAlignment="1">
      <alignment horizontal="right"/>
    </xf>
    <xf numFmtId="0" fontId="36" fillId="0" borderId="33" xfId="1" applyFont="1" applyBorder="1" applyAlignment="1">
      <alignment horizontal="center"/>
    </xf>
    <xf numFmtId="0" fontId="36" fillId="0" borderId="1" xfId="1" applyFont="1" applyBorder="1" applyAlignment="1">
      <alignment horizontal="center"/>
    </xf>
    <xf numFmtId="0" fontId="36" fillId="0" borderId="28" xfId="1" applyFont="1" applyBorder="1" applyAlignment="1">
      <alignment horizontal="center"/>
    </xf>
    <xf numFmtId="4" fontId="36" fillId="0" borderId="33" xfId="1" applyNumberFormat="1" applyFont="1" applyBorder="1" applyAlignment="1">
      <alignment horizontal="center"/>
    </xf>
    <xf numFmtId="4" fontId="36" fillId="0" borderId="28" xfId="1" applyNumberFormat="1" applyFont="1" applyBorder="1" applyAlignment="1">
      <alignment horizontal="center"/>
    </xf>
    <xf numFmtId="0" fontId="33" fillId="0" borderId="33" xfId="1" applyFont="1" applyFill="1" applyBorder="1" applyAlignment="1">
      <alignment horizontal="center"/>
    </xf>
    <xf numFmtId="0" fontId="33" fillId="0" borderId="1" xfId="1" applyFont="1" applyFill="1" applyBorder="1" applyAlignment="1">
      <alignment horizontal="center"/>
    </xf>
    <xf numFmtId="0" fontId="33" fillId="0" borderId="28" xfId="1" applyFont="1" applyFill="1" applyBorder="1" applyAlignment="1">
      <alignment horizontal="center"/>
    </xf>
    <xf numFmtId="0" fontId="37" fillId="0" borderId="0" xfId="1" applyFont="1" applyAlignment="1">
      <alignment horizontal="center"/>
    </xf>
    <xf numFmtId="0" fontId="33" fillId="0" borderId="16" xfId="1" applyFont="1" applyBorder="1" applyAlignment="1">
      <alignment horizontal="center"/>
    </xf>
    <xf numFmtId="0" fontId="33" fillId="0" borderId="16" xfId="1" applyFont="1" applyFill="1" applyBorder="1" applyAlignment="1">
      <alignment horizontal="center"/>
    </xf>
    <xf numFmtId="4" fontId="33" fillId="0" borderId="16" xfId="1" applyNumberFormat="1" applyFont="1" applyBorder="1" applyAlignment="1">
      <alignment horizontal="center" vertical="center"/>
    </xf>
    <xf numFmtId="0" fontId="33" fillId="0" borderId="33" xfId="1" applyFont="1" applyBorder="1" applyAlignment="1">
      <alignment horizontal="left" wrapText="1"/>
    </xf>
    <xf numFmtId="0" fontId="33" fillId="0" borderId="1" xfId="1" applyFont="1" applyBorder="1" applyAlignment="1">
      <alignment horizontal="left" wrapText="1"/>
    </xf>
    <xf numFmtId="0" fontId="33" fillId="0" borderId="28" xfId="1" applyFont="1" applyBorder="1" applyAlignment="1">
      <alignment horizontal="left" wrapText="1"/>
    </xf>
    <xf numFmtId="0" fontId="33" fillId="0" borderId="14" xfId="1" applyFont="1" applyBorder="1" applyAlignment="1">
      <alignment horizontal="center"/>
    </xf>
    <xf numFmtId="0" fontId="33" fillId="0" borderId="12" xfId="1" applyFont="1" applyBorder="1" applyAlignment="1">
      <alignment horizontal="center"/>
    </xf>
    <xf numFmtId="0" fontId="33" fillId="0" borderId="19" xfId="1" applyFont="1" applyBorder="1" applyAlignment="1">
      <alignment horizontal="center"/>
    </xf>
    <xf numFmtId="0" fontId="33" fillId="0" borderId="20" xfId="1" applyFont="1" applyBorder="1" applyAlignment="1">
      <alignment horizontal="center"/>
    </xf>
    <xf numFmtId="0" fontId="33" fillId="0" borderId="18" xfId="1" applyFont="1" applyBorder="1" applyAlignment="1">
      <alignment horizontal="center"/>
    </xf>
    <xf numFmtId="0" fontId="33" fillId="0" borderId="2" xfId="1" applyFont="1" applyBorder="1" applyAlignment="1">
      <alignment horizontal="center"/>
    </xf>
    <xf numFmtId="0" fontId="33" fillId="0" borderId="14" xfId="1" applyFont="1" applyBorder="1" applyAlignment="1">
      <alignment horizontal="center" wrapText="1"/>
    </xf>
    <xf numFmtId="0" fontId="33" fillId="0" borderId="18" xfId="1" applyFont="1" applyBorder="1" applyAlignment="1">
      <alignment horizontal="center" wrapText="1"/>
    </xf>
    <xf numFmtId="0" fontId="33" fillId="0" borderId="12" xfId="1" applyFont="1" applyBorder="1" applyAlignment="1">
      <alignment horizontal="center" wrapText="1"/>
    </xf>
    <xf numFmtId="0" fontId="33" fillId="0" borderId="19" xfId="1" applyFont="1" applyBorder="1" applyAlignment="1">
      <alignment horizontal="center" wrapText="1"/>
    </xf>
    <xf numFmtId="0" fontId="33" fillId="0" borderId="2" xfId="1" applyFont="1" applyBorder="1" applyAlignment="1">
      <alignment horizontal="center" wrapText="1"/>
    </xf>
    <xf numFmtId="0" fontId="33" fillId="0" borderId="20" xfId="1" applyFont="1" applyBorder="1" applyAlignment="1">
      <alignment horizontal="center" wrapText="1"/>
    </xf>
    <xf numFmtId="0" fontId="33" fillId="0" borderId="33" xfId="1" applyFont="1" applyBorder="1" applyAlignment="1">
      <alignment horizontal="left"/>
    </xf>
    <xf numFmtId="0" fontId="33" fillId="0" borderId="1" xfId="1" applyFont="1" applyBorder="1" applyAlignment="1">
      <alignment horizontal="left"/>
    </xf>
    <xf numFmtId="0" fontId="33" fillId="0" borderId="28" xfId="1" applyFont="1" applyBorder="1" applyAlignment="1">
      <alignment horizontal="left"/>
    </xf>
    <xf numFmtId="4" fontId="33" fillId="0" borderId="16" xfId="1" applyNumberFormat="1" applyFont="1" applyBorder="1" applyAlignment="1">
      <alignment horizontal="center"/>
    </xf>
    <xf numFmtId="4" fontId="36" fillId="0" borderId="16" xfId="1" applyNumberFormat="1" applyFont="1" applyBorder="1" applyAlignment="1">
      <alignment horizontal="center"/>
    </xf>
    <xf numFmtId="0" fontId="33" fillId="0" borderId="33" xfId="1" applyFont="1" applyBorder="1" applyAlignment="1">
      <alignment horizontal="center" vertical="top"/>
    </xf>
    <xf numFmtId="0" fontId="33" fillId="0" borderId="1" xfId="1" applyFont="1" applyBorder="1" applyAlignment="1">
      <alignment horizontal="center" vertical="top"/>
    </xf>
    <xf numFmtId="0" fontId="33" fillId="0" borderId="28" xfId="1" applyFont="1" applyBorder="1" applyAlignment="1">
      <alignment horizontal="center" vertical="top"/>
    </xf>
    <xf numFmtId="0" fontId="33" fillId="0" borderId="33" xfId="1" applyFont="1" applyBorder="1" applyAlignment="1">
      <alignment horizontal="center" vertical="top" wrapText="1"/>
    </xf>
    <xf numFmtId="0" fontId="33" fillId="0" borderId="28" xfId="1" applyFont="1" applyBorder="1" applyAlignment="1">
      <alignment horizontal="center" vertical="top" wrapText="1"/>
    </xf>
    <xf numFmtId="0" fontId="33" fillId="0" borderId="1" xfId="1" applyFont="1" applyBorder="1" applyAlignment="1">
      <alignment horizontal="center" vertical="top" wrapText="1"/>
    </xf>
    <xf numFmtId="0" fontId="36" fillId="0" borderId="0" xfId="1" applyFont="1" applyAlignment="1">
      <alignment horizontal="center"/>
    </xf>
    <xf numFmtId="0" fontId="33" fillId="0" borderId="0" xfId="1" applyFont="1" applyBorder="1" applyAlignment="1">
      <alignment horizontal="left"/>
    </xf>
    <xf numFmtId="0" fontId="35" fillId="0" borderId="57" xfId="1" applyFont="1" applyBorder="1" applyAlignment="1">
      <alignment horizontal="left" wrapText="1"/>
    </xf>
    <xf numFmtId="0" fontId="33" fillId="0" borderId="57" xfId="1" applyFont="1" applyBorder="1" applyAlignment="1">
      <alignment horizontal="left"/>
    </xf>
    <xf numFmtId="0" fontId="33" fillId="0" borderId="16" xfId="1" applyFont="1" applyBorder="1" applyAlignment="1">
      <alignment horizontal="center" wrapText="1"/>
    </xf>
    <xf numFmtId="0" fontId="1" fillId="0" borderId="33" xfId="1" applyFont="1" applyBorder="1" applyAlignment="1">
      <alignment horizontal="center" vertical="top" wrapText="1"/>
    </xf>
    <xf numFmtId="0" fontId="11" fillId="0" borderId="28" xfId="1" applyFont="1" applyBorder="1" applyAlignment="1">
      <alignment horizontal="center" vertical="top" wrapText="1"/>
    </xf>
    <xf numFmtId="0" fontId="11" fillId="0" borderId="33" xfId="1" applyFont="1" applyBorder="1" applyAlignment="1">
      <alignment horizontal="center" vertical="top"/>
    </xf>
    <xf numFmtId="0" fontId="11" fillId="0" borderId="1" xfId="1" applyFont="1" applyBorder="1" applyAlignment="1">
      <alignment horizontal="center" vertical="top"/>
    </xf>
    <xf numFmtId="0" fontId="11" fillId="0" borderId="28" xfId="1" applyFont="1" applyBorder="1" applyAlignment="1">
      <alignment horizontal="center" vertical="top"/>
    </xf>
    <xf numFmtId="0" fontId="11" fillId="0" borderId="33" xfId="1" applyFont="1" applyBorder="1" applyAlignment="1">
      <alignment horizontal="center" vertical="top" wrapText="1"/>
    </xf>
    <xf numFmtId="0" fontId="33" fillId="0" borderId="33" xfId="1" applyFont="1" applyBorder="1" applyAlignment="1">
      <alignment horizontal="center" vertical="center"/>
    </xf>
    <xf numFmtId="0" fontId="33" fillId="0" borderId="1" xfId="1" applyFont="1" applyBorder="1" applyAlignment="1">
      <alignment horizontal="center" vertical="center"/>
    </xf>
    <xf numFmtId="0" fontId="33" fillId="0" borderId="28" xfId="1" applyFont="1" applyBorder="1" applyAlignment="1">
      <alignment horizontal="center" vertical="center"/>
    </xf>
    <xf numFmtId="0" fontId="33" fillId="0" borderId="33" xfId="1" applyFont="1" applyBorder="1" applyAlignment="1">
      <alignment horizontal="center" vertical="center" wrapText="1"/>
    </xf>
    <xf numFmtId="0" fontId="33" fillId="0" borderId="28" xfId="1" applyFont="1" applyBorder="1" applyAlignment="1">
      <alignment horizontal="center" vertical="center" wrapText="1"/>
    </xf>
    <xf numFmtId="0" fontId="33" fillId="0" borderId="16" xfId="1" applyFont="1" applyBorder="1" applyAlignment="1">
      <alignment horizontal="center" vertical="center" wrapText="1"/>
    </xf>
    <xf numFmtId="3" fontId="33" fillId="2" borderId="33" xfId="1" applyNumberFormat="1" applyFont="1" applyFill="1" applyBorder="1" applyAlignment="1">
      <alignment horizontal="center"/>
    </xf>
    <xf numFmtId="3" fontId="33" fillId="2" borderId="28" xfId="1" applyNumberFormat="1" applyFont="1" applyFill="1" applyBorder="1" applyAlignment="1">
      <alignment horizontal="center"/>
    </xf>
    <xf numFmtId="3" fontId="33" fillId="0" borderId="33" xfId="1" applyNumberFormat="1" applyFont="1" applyBorder="1" applyAlignment="1">
      <alignment horizontal="center"/>
    </xf>
    <xf numFmtId="3" fontId="33" fillId="0" borderId="28" xfId="1" applyNumberFormat="1" applyFont="1" applyBorder="1" applyAlignment="1">
      <alignment horizontal="center"/>
    </xf>
    <xf numFmtId="0" fontId="39" fillId="0" borderId="33" xfId="1" applyFont="1" applyBorder="1" applyAlignment="1">
      <alignment horizontal="left"/>
    </xf>
    <xf numFmtId="0" fontId="39" fillId="0" borderId="1" xfId="1" applyFont="1" applyBorder="1" applyAlignment="1">
      <alignment horizontal="left"/>
    </xf>
    <xf numFmtId="0" fontId="39" fillId="0" borderId="28" xfId="1" applyFont="1" applyBorder="1" applyAlignment="1">
      <alignment horizontal="left"/>
    </xf>
    <xf numFmtId="3" fontId="39" fillId="0" borderId="16" xfId="1" applyNumberFormat="1" applyFont="1" applyBorder="1" applyAlignment="1">
      <alignment horizontal="center"/>
    </xf>
    <xf numFmtId="4" fontId="39" fillId="0" borderId="16" xfId="1" applyNumberFormat="1" applyFont="1" applyBorder="1" applyAlignment="1">
      <alignment horizontal="center"/>
    </xf>
    <xf numFmtId="3" fontId="33" fillId="0" borderId="16" xfId="1" applyNumberFormat="1" applyFont="1" applyBorder="1" applyAlignment="1">
      <alignment horizontal="center"/>
    </xf>
    <xf numFmtId="3" fontId="33" fillId="2" borderId="16" xfId="1" applyNumberFormat="1" applyFont="1" applyFill="1" applyBorder="1" applyAlignment="1">
      <alignment horizontal="center"/>
    </xf>
    <xf numFmtId="0" fontId="33" fillId="0" borderId="16" xfId="1" applyFont="1" applyBorder="1" applyAlignment="1">
      <alignment horizontal="center" vertical="top"/>
    </xf>
    <xf numFmtId="0" fontId="33" fillId="0" borderId="16" xfId="1" applyFont="1" applyBorder="1" applyAlignment="1">
      <alignment horizontal="center" vertical="top" wrapText="1"/>
    </xf>
    <xf numFmtId="4" fontId="33" fillId="0" borderId="1" xfId="1" applyNumberFormat="1" applyFont="1" applyBorder="1" applyAlignment="1">
      <alignment horizontal="center"/>
    </xf>
    <xf numFmtId="4" fontId="36" fillId="0" borderId="1" xfId="1" applyNumberFormat="1" applyFont="1" applyBorder="1" applyAlignment="1">
      <alignment horizontal="center"/>
    </xf>
    <xf numFmtId="0" fontId="33" fillId="0" borderId="0" xfId="1" applyFont="1" applyAlignment="1">
      <alignment horizontal="center" wrapText="1"/>
    </xf>
    <xf numFmtId="0" fontId="35" fillId="0" borderId="0" xfId="1" applyFont="1" applyBorder="1" applyAlignment="1">
      <alignment horizontal="center" wrapText="1"/>
    </xf>
    <xf numFmtId="0" fontId="35" fillId="0" borderId="57" xfId="1" applyFont="1" applyBorder="1" applyAlignment="1">
      <alignment horizontal="center" wrapText="1"/>
    </xf>
    <xf numFmtId="0" fontId="33" fillId="0" borderId="16" xfId="1" applyFont="1" applyBorder="1" applyAlignment="1">
      <alignment horizontal="left" wrapText="1"/>
    </xf>
  </cellXfs>
  <cellStyles count="2">
    <cellStyle name="Обычный" xfId="0" builtinId="0"/>
    <cellStyle name="Обычный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D132"/>
  <sheetViews>
    <sheetView showGridLines="0" view="pageBreakPreview" topLeftCell="A70" zoomScaleSheetLayoutView="100" workbookViewId="0">
      <selection activeCell="A81" sqref="A81:AE81"/>
    </sheetView>
  </sheetViews>
  <sheetFormatPr defaultColWidth="2" defaultRowHeight="15.75" x14ac:dyDescent="0.25"/>
  <cols>
    <col min="1" max="30" width="2" style="14"/>
    <col min="31" max="31" width="6.6640625" style="14" customWidth="1"/>
    <col min="32" max="42" width="2" style="14"/>
    <col min="43" max="43" width="3.1640625" style="14" customWidth="1"/>
    <col min="44" max="44" width="3.33203125" style="14" customWidth="1"/>
    <col min="45" max="78" width="2" style="14"/>
    <col min="79" max="79" width="32.6640625" style="4" customWidth="1"/>
    <col min="80" max="80" width="18.6640625" style="77" customWidth="1"/>
    <col min="81" max="81" width="13.5" style="77" customWidth="1"/>
    <col min="82" max="82" width="13.6640625" style="77" customWidth="1"/>
  </cols>
  <sheetData>
    <row r="1" spans="1:82" s="3" customFormat="1" ht="72.75" customHeight="1" x14ac:dyDescent="0.25">
      <c r="A1" s="406" t="s">
        <v>284</v>
      </c>
      <c r="B1" s="406"/>
      <c r="C1" s="406"/>
      <c r="D1" s="406"/>
      <c r="E1" s="406"/>
      <c r="F1" s="406"/>
      <c r="G1" s="406"/>
      <c r="H1" s="406"/>
      <c r="I1" s="406"/>
      <c r="J1" s="406"/>
      <c r="K1" s="406"/>
      <c r="L1" s="406"/>
      <c r="M1" s="406"/>
      <c r="N1" s="406"/>
      <c r="O1" s="406"/>
      <c r="P1" s="406"/>
      <c r="Q1" s="406"/>
      <c r="R1" s="406"/>
      <c r="S1" s="406"/>
      <c r="T1" s="406"/>
      <c r="U1" s="406"/>
      <c r="V1" s="406"/>
      <c r="W1" s="406"/>
      <c r="X1" s="406"/>
      <c r="Y1" s="406"/>
      <c r="Z1" s="406"/>
      <c r="AA1" s="406"/>
      <c r="AB1" s="406"/>
      <c r="AC1" s="406"/>
      <c r="AD1" s="406"/>
      <c r="AE1" s="406"/>
      <c r="AF1" s="406"/>
      <c r="AG1" s="406"/>
      <c r="AH1" s="406"/>
      <c r="AI1" s="406"/>
      <c r="AJ1" s="406"/>
      <c r="AK1" s="406"/>
      <c r="AL1" s="406"/>
      <c r="AM1" s="406"/>
      <c r="AN1" s="406"/>
      <c r="AO1" s="406"/>
      <c r="AP1" s="406"/>
      <c r="AQ1" s="406"/>
      <c r="AR1" s="406"/>
      <c r="AS1" s="406"/>
      <c r="AT1" s="406"/>
      <c r="AU1" s="406"/>
      <c r="AV1" s="406"/>
      <c r="AW1" s="406"/>
      <c r="AX1" s="406"/>
      <c r="AY1" s="406"/>
      <c r="AZ1" s="406"/>
      <c r="BA1" s="406"/>
      <c r="BB1" s="406"/>
      <c r="BC1" s="406"/>
      <c r="BD1" s="406"/>
      <c r="BE1" s="406"/>
      <c r="BF1" s="406"/>
      <c r="BG1" s="406"/>
      <c r="BH1" s="406"/>
      <c r="BI1" s="406"/>
      <c r="BJ1" s="406"/>
      <c r="BK1" s="406"/>
      <c r="BL1" s="406"/>
      <c r="BM1" s="406"/>
      <c r="BN1" s="406"/>
      <c r="BO1" s="406"/>
      <c r="BP1" s="406"/>
      <c r="BQ1" s="406"/>
      <c r="BR1" s="406"/>
      <c r="BS1" s="406"/>
      <c r="BT1" s="406"/>
      <c r="BU1" s="406"/>
      <c r="BV1" s="406"/>
      <c r="BW1" s="406"/>
      <c r="BX1" s="406"/>
      <c r="BY1" s="94"/>
      <c r="BZ1" s="94"/>
      <c r="CA1" s="4"/>
      <c r="CB1" s="76"/>
      <c r="CC1" s="76"/>
      <c r="CD1" s="76"/>
    </row>
    <row r="2" spans="1:82" ht="8.25" hidden="1" customHeight="1" x14ac:dyDescent="0.25"/>
    <row r="3" spans="1:82" ht="13.5" hidden="1" customHeight="1" x14ac:dyDescent="0.25">
      <c r="A3" s="407" t="s">
        <v>52</v>
      </c>
      <c r="B3" s="407"/>
      <c r="C3" s="407"/>
      <c r="D3" s="407"/>
      <c r="E3" s="407"/>
      <c r="F3" s="407"/>
      <c r="G3" s="407"/>
      <c r="H3" s="407"/>
      <c r="I3" s="407"/>
      <c r="J3" s="407"/>
      <c r="K3" s="407"/>
      <c r="L3" s="407"/>
      <c r="M3" s="407"/>
      <c r="N3" s="407"/>
      <c r="O3" s="407"/>
      <c r="P3" s="407"/>
      <c r="Q3" s="407"/>
      <c r="R3" s="407"/>
      <c r="S3" s="407"/>
      <c r="T3" s="407"/>
      <c r="U3" s="407"/>
      <c r="V3" s="407"/>
      <c r="W3" s="407"/>
      <c r="X3" s="407"/>
      <c r="Y3" s="407"/>
      <c r="Z3" s="407"/>
      <c r="AA3" s="407"/>
      <c r="AB3" s="407"/>
      <c r="AC3" s="407"/>
      <c r="AD3" s="407"/>
      <c r="AE3" s="407"/>
      <c r="AF3" s="407"/>
      <c r="AG3" s="407"/>
      <c r="AH3" s="407"/>
      <c r="AI3" s="407"/>
      <c r="AJ3" s="407"/>
      <c r="AK3" s="407"/>
      <c r="AL3" s="407"/>
      <c r="AM3" s="407"/>
      <c r="AN3" s="407"/>
      <c r="AO3" s="407"/>
      <c r="AP3" s="407"/>
      <c r="AQ3" s="407"/>
      <c r="AR3" s="407"/>
      <c r="AS3" s="407"/>
      <c r="AT3" s="407"/>
      <c r="AU3" s="407"/>
      <c r="AV3" s="407"/>
      <c r="AW3" s="407"/>
      <c r="AX3" s="407"/>
      <c r="AY3" s="407"/>
      <c r="AZ3" s="407"/>
      <c r="BA3" s="407"/>
      <c r="BB3" s="407"/>
      <c r="BC3" s="407"/>
      <c r="BD3" s="407"/>
      <c r="BE3" s="407"/>
      <c r="BF3" s="407"/>
      <c r="BG3" s="407"/>
      <c r="BH3" s="407"/>
      <c r="BI3" s="407"/>
      <c r="BJ3" s="407"/>
      <c r="BK3" s="407"/>
      <c r="BL3" s="407"/>
      <c r="BM3" s="407"/>
      <c r="BN3" s="407"/>
      <c r="BO3" s="407"/>
      <c r="BP3" s="407"/>
      <c r="BQ3" s="407"/>
      <c r="BR3" s="407"/>
      <c r="BS3" s="407"/>
      <c r="BT3" s="407"/>
      <c r="BU3" s="407"/>
      <c r="BV3" s="407"/>
      <c r="BW3" s="407"/>
      <c r="BX3" s="407"/>
    </row>
    <row r="4" spans="1:82" ht="13.5" hidden="1" customHeight="1" x14ac:dyDescent="0.25"/>
    <row r="5" spans="1:82" ht="13.5" customHeight="1" x14ac:dyDescent="0.25">
      <c r="BC5" s="410" t="s">
        <v>53</v>
      </c>
      <c r="BD5" s="410"/>
      <c r="BE5" s="410"/>
      <c r="BF5" s="410"/>
      <c r="BG5" s="410"/>
      <c r="BH5" s="410"/>
      <c r="BI5" s="410"/>
      <c r="BJ5" s="410"/>
      <c r="BK5" s="410"/>
      <c r="BL5" s="410"/>
      <c r="BM5" s="410"/>
      <c r="BN5" s="410"/>
      <c r="BO5" s="410"/>
      <c r="BP5" s="410"/>
      <c r="BQ5" s="410"/>
      <c r="BR5" s="410"/>
      <c r="BS5" s="410"/>
      <c r="BT5" s="410"/>
      <c r="BU5" s="410"/>
      <c r="BV5" s="410"/>
      <c r="BW5" s="410"/>
      <c r="BX5" s="410"/>
    </row>
    <row r="6" spans="1:82" ht="13.5" customHeight="1" x14ac:dyDescent="0.25">
      <c r="BC6" s="411" t="s">
        <v>427</v>
      </c>
      <c r="BD6" s="411"/>
      <c r="BE6" s="411"/>
      <c r="BF6" s="411"/>
      <c r="BG6" s="411"/>
      <c r="BH6" s="411"/>
      <c r="BI6" s="411"/>
      <c r="BJ6" s="411"/>
      <c r="BK6" s="411"/>
      <c r="BL6" s="411"/>
      <c r="BM6" s="411"/>
      <c r="BN6" s="411"/>
      <c r="BO6" s="411"/>
      <c r="BP6" s="411"/>
      <c r="BQ6" s="411"/>
      <c r="BR6" s="411"/>
      <c r="BS6" s="411"/>
      <c r="BT6" s="411"/>
      <c r="BU6" s="411"/>
      <c r="BV6" s="411"/>
      <c r="BW6" s="411"/>
      <c r="BX6" s="411"/>
    </row>
    <row r="7" spans="1:82" ht="13.5" customHeight="1" x14ac:dyDescent="0.25">
      <c r="BC7" s="408" t="s">
        <v>54</v>
      </c>
      <c r="BD7" s="409"/>
      <c r="BE7" s="409"/>
      <c r="BF7" s="409"/>
      <c r="BG7" s="409"/>
      <c r="BH7" s="409"/>
      <c r="BI7" s="409"/>
      <c r="BJ7" s="409"/>
      <c r="BK7" s="409"/>
      <c r="BL7" s="409"/>
      <c r="BM7" s="409"/>
      <c r="BN7" s="409"/>
      <c r="BO7" s="409"/>
      <c r="BP7" s="409"/>
      <c r="BQ7" s="409"/>
      <c r="BR7" s="409"/>
      <c r="BS7" s="409"/>
      <c r="BT7" s="409"/>
      <c r="BU7" s="409"/>
      <c r="BV7" s="409"/>
      <c r="BW7" s="409"/>
      <c r="BX7" s="409"/>
    </row>
    <row r="8" spans="1:82" ht="50.25" customHeight="1" x14ac:dyDescent="0.25">
      <c r="BC8" s="381" t="s">
        <v>428</v>
      </c>
      <c r="BD8" s="381"/>
      <c r="BE8" s="381"/>
      <c r="BF8" s="381"/>
      <c r="BG8" s="381"/>
      <c r="BH8" s="381"/>
      <c r="BI8" s="381"/>
      <c r="BJ8" s="381"/>
      <c r="BK8" s="381"/>
      <c r="BL8" s="381"/>
      <c r="BM8" s="381"/>
      <c r="BN8" s="381"/>
      <c r="BO8" s="381"/>
      <c r="BP8" s="381"/>
      <c r="BQ8" s="381"/>
      <c r="BR8" s="381"/>
      <c r="BS8" s="381"/>
      <c r="BT8" s="381"/>
      <c r="BU8" s="381"/>
      <c r="BV8" s="381"/>
      <c r="BW8" s="381"/>
      <c r="BX8" s="381"/>
    </row>
    <row r="9" spans="1:82" ht="13.5" customHeight="1" x14ac:dyDescent="0.25">
      <c r="BC9" s="394" t="s">
        <v>55</v>
      </c>
      <c r="BD9" s="394"/>
      <c r="BE9" s="394"/>
      <c r="BF9" s="394"/>
      <c r="BG9" s="394"/>
      <c r="BH9" s="394"/>
      <c r="BI9" s="394"/>
      <c r="BJ9" s="394"/>
      <c r="BK9" s="394"/>
      <c r="BL9" s="394"/>
      <c r="BM9" s="394"/>
      <c r="BN9" s="394"/>
      <c r="BO9" s="394"/>
      <c r="BP9" s="394"/>
      <c r="BQ9" s="394"/>
      <c r="BR9" s="394"/>
      <c r="BS9" s="394"/>
      <c r="BT9" s="394"/>
      <c r="BU9" s="394"/>
      <c r="BV9" s="394"/>
      <c r="BW9" s="394"/>
      <c r="BX9" s="394"/>
    </row>
    <row r="10" spans="1:82" ht="13.5" customHeight="1" x14ac:dyDescent="0.25">
      <c r="BD10" s="397"/>
      <c r="BE10" s="397"/>
      <c r="BF10" s="397"/>
      <c r="BG10" s="397"/>
      <c r="BH10" s="397"/>
      <c r="BI10" s="397"/>
      <c r="BJ10" s="397"/>
      <c r="BK10" s="397"/>
      <c r="BL10" s="95"/>
      <c r="BM10" s="379" t="s">
        <v>429</v>
      </c>
      <c r="BN10" s="397"/>
      <c r="BO10" s="397"/>
      <c r="BP10" s="397"/>
      <c r="BQ10" s="397"/>
      <c r="BR10" s="397"/>
      <c r="BS10" s="397"/>
      <c r="BT10" s="397"/>
      <c r="BU10" s="397"/>
      <c r="BV10" s="397"/>
      <c r="BW10" s="397"/>
    </row>
    <row r="11" spans="1:82" ht="13.5" customHeight="1" x14ac:dyDescent="0.25">
      <c r="BD11" s="394" t="s">
        <v>56</v>
      </c>
      <c r="BE11" s="394"/>
      <c r="BF11" s="394"/>
      <c r="BG11" s="394"/>
      <c r="BH11" s="394"/>
      <c r="BI11" s="394"/>
      <c r="BJ11" s="394"/>
      <c r="BK11" s="394"/>
      <c r="BL11" s="96"/>
      <c r="BM11" s="394" t="s">
        <v>57</v>
      </c>
      <c r="BN11" s="394"/>
      <c r="BO11" s="394"/>
      <c r="BP11" s="394"/>
      <c r="BQ11" s="394"/>
      <c r="BR11" s="394"/>
      <c r="BS11" s="394"/>
      <c r="BT11" s="394"/>
      <c r="BU11" s="394"/>
      <c r="BV11" s="394"/>
      <c r="BW11" s="394"/>
    </row>
    <row r="12" spans="1:82" ht="11.25" customHeight="1" x14ac:dyDescent="0.25">
      <c r="BC12" s="14" t="s">
        <v>58</v>
      </c>
      <c r="BD12" s="396" t="s">
        <v>535</v>
      </c>
      <c r="BE12" s="397"/>
      <c r="BF12" s="14" t="s">
        <v>58</v>
      </c>
      <c r="BG12" s="396" t="s">
        <v>533</v>
      </c>
      <c r="BH12" s="397"/>
      <c r="BI12" s="397"/>
      <c r="BJ12" s="397"/>
      <c r="BK12" s="397"/>
      <c r="BL12" s="397"/>
      <c r="BM12" s="397"/>
      <c r="BN12" s="397"/>
      <c r="BO12" s="395">
        <v>20</v>
      </c>
      <c r="BP12" s="395"/>
      <c r="BQ12" s="396" t="s">
        <v>472</v>
      </c>
      <c r="BR12" s="397"/>
      <c r="BS12" s="14" t="s">
        <v>59</v>
      </c>
    </row>
    <row r="13" spans="1:82" x14ac:dyDescent="0.25">
      <c r="AI13" s="97"/>
    </row>
    <row r="14" spans="1:82" ht="14.25" customHeight="1" x14ac:dyDescent="0.25">
      <c r="A14" s="404" t="s">
        <v>0</v>
      </c>
      <c r="B14" s="404"/>
      <c r="C14" s="404"/>
      <c r="D14" s="404"/>
      <c r="E14" s="404"/>
      <c r="F14" s="404"/>
      <c r="G14" s="404"/>
      <c r="H14" s="404"/>
      <c r="I14" s="404"/>
      <c r="J14" s="404"/>
      <c r="K14" s="404"/>
      <c r="L14" s="404"/>
      <c r="M14" s="404"/>
      <c r="N14" s="404"/>
      <c r="O14" s="404"/>
      <c r="P14" s="404"/>
      <c r="Q14" s="404"/>
      <c r="R14" s="404"/>
      <c r="S14" s="404"/>
      <c r="T14" s="404"/>
      <c r="U14" s="404"/>
      <c r="V14" s="404"/>
      <c r="W14" s="404"/>
      <c r="X14" s="404"/>
      <c r="Y14" s="404"/>
      <c r="Z14" s="404"/>
      <c r="AA14" s="404"/>
      <c r="AB14" s="404"/>
      <c r="AC14" s="404"/>
      <c r="AD14" s="404"/>
      <c r="AE14" s="404"/>
      <c r="AF14" s="404"/>
      <c r="AG14" s="404"/>
      <c r="AH14" s="404"/>
      <c r="AI14" s="404"/>
      <c r="AJ14" s="404"/>
      <c r="AK14" s="404"/>
      <c r="AL14" s="404"/>
      <c r="AM14" s="404"/>
      <c r="AN14" s="404"/>
      <c r="AO14" s="404"/>
      <c r="AP14" s="404"/>
      <c r="AQ14" s="404"/>
      <c r="AR14" s="404"/>
      <c r="AS14" s="404"/>
      <c r="AT14" s="404"/>
      <c r="AU14" s="404"/>
      <c r="AV14" s="404"/>
      <c r="AW14" s="404"/>
      <c r="AX14" s="404"/>
      <c r="AY14" s="98" t="s">
        <v>472</v>
      </c>
      <c r="AZ14" s="98"/>
      <c r="BA14" s="99" t="s">
        <v>59</v>
      </c>
      <c r="BF14" s="99"/>
      <c r="BG14" s="99"/>
      <c r="BH14" s="99"/>
      <c r="BI14" s="99"/>
      <c r="BJ14" s="99"/>
      <c r="BK14" s="99"/>
      <c r="BL14" s="99"/>
      <c r="BM14" s="99"/>
      <c r="BN14" s="99"/>
      <c r="BO14" s="99"/>
      <c r="BP14" s="99"/>
      <c r="BQ14" s="399" t="s">
        <v>5</v>
      </c>
      <c r="BR14" s="399"/>
      <c r="BS14" s="399"/>
      <c r="BT14" s="399"/>
      <c r="BU14" s="399"/>
      <c r="BV14" s="399"/>
      <c r="BW14" s="399"/>
      <c r="BX14" s="399"/>
    </row>
    <row r="15" spans="1:82" ht="15.75" customHeight="1" thickBot="1" x14ac:dyDescent="0.3">
      <c r="X15" s="405" t="s">
        <v>1</v>
      </c>
      <c r="Y15" s="405"/>
      <c r="Z15" s="405"/>
      <c r="AA15" s="405"/>
      <c r="AB15" s="405" t="s">
        <v>472</v>
      </c>
      <c r="AC15" s="405"/>
      <c r="AD15" s="100" t="s">
        <v>2</v>
      </c>
      <c r="AF15" s="101"/>
      <c r="AG15" s="101"/>
      <c r="AH15" s="101"/>
      <c r="AI15" s="101"/>
      <c r="AJ15" s="101"/>
      <c r="AK15" s="101"/>
      <c r="AL15" s="101"/>
      <c r="AM15" s="101"/>
      <c r="AN15" s="101"/>
      <c r="AO15" s="101"/>
      <c r="AQ15" s="98" t="s">
        <v>495</v>
      </c>
      <c r="AR15" s="98"/>
      <c r="AS15" s="100" t="s">
        <v>3</v>
      </c>
      <c r="AU15" s="102"/>
      <c r="AV15" s="98" t="s">
        <v>509</v>
      </c>
      <c r="AW15" s="98"/>
      <c r="AX15" s="398" t="s">
        <v>4</v>
      </c>
      <c r="AY15" s="398"/>
      <c r="AZ15" s="398"/>
      <c r="BA15" s="398"/>
      <c r="BB15" s="398"/>
      <c r="BQ15" s="400"/>
      <c r="BR15" s="400"/>
      <c r="BS15" s="400"/>
      <c r="BT15" s="400"/>
      <c r="BU15" s="400"/>
      <c r="BV15" s="400"/>
      <c r="BW15" s="400"/>
      <c r="BX15" s="400"/>
    </row>
    <row r="16" spans="1:82" ht="16.5" x14ac:dyDescent="0.25">
      <c r="AE16" s="14" t="s">
        <v>16</v>
      </c>
      <c r="AG16" s="396" t="s">
        <v>535</v>
      </c>
      <c r="AH16" s="397"/>
      <c r="AI16" s="14" t="s">
        <v>58</v>
      </c>
      <c r="AJ16" s="396" t="s">
        <v>533</v>
      </c>
      <c r="AK16" s="397"/>
      <c r="AL16" s="397"/>
      <c r="AM16" s="397"/>
      <c r="AN16" s="397"/>
      <c r="AO16" s="397"/>
      <c r="AP16" s="397"/>
      <c r="AQ16" s="397"/>
      <c r="AR16" s="395">
        <v>20</v>
      </c>
      <c r="AS16" s="395"/>
      <c r="AT16" s="396" t="s">
        <v>472</v>
      </c>
      <c r="AU16" s="397"/>
      <c r="AV16" s="395" t="s">
        <v>17</v>
      </c>
      <c r="AW16" s="395"/>
      <c r="BF16" s="385" t="s">
        <v>6</v>
      </c>
      <c r="BG16" s="385"/>
      <c r="BH16" s="385"/>
      <c r="BI16" s="385"/>
      <c r="BJ16" s="385"/>
      <c r="BK16" s="385"/>
      <c r="BL16" s="385"/>
      <c r="BM16" s="385"/>
      <c r="BN16" s="385"/>
      <c r="BO16" s="385"/>
      <c r="BP16" s="386"/>
      <c r="BQ16" s="401" t="s">
        <v>536</v>
      </c>
      <c r="BR16" s="402"/>
      <c r="BS16" s="402"/>
      <c r="BT16" s="402"/>
      <c r="BU16" s="402"/>
      <c r="BV16" s="402"/>
      <c r="BW16" s="402"/>
      <c r="BX16" s="403"/>
    </row>
    <row r="17" spans="1:82" x14ac:dyDescent="0.25">
      <c r="A17" s="11" t="s">
        <v>14</v>
      </c>
      <c r="BF17" s="385" t="s">
        <v>7</v>
      </c>
      <c r="BG17" s="385"/>
      <c r="BH17" s="385"/>
      <c r="BI17" s="385"/>
      <c r="BJ17" s="385"/>
      <c r="BK17" s="385"/>
      <c r="BL17" s="385"/>
      <c r="BM17" s="385"/>
      <c r="BN17" s="385"/>
      <c r="BO17" s="385"/>
      <c r="BP17" s="386"/>
      <c r="BQ17" s="388" t="s">
        <v>458</v>
      </c>
      <c r="BR17" s="389"/>
      <c r="BS17" s="389"/>
      <c r="BT17" s="389"/>
      <c r="BU17" s="389"/>
      <c r="BV17" s="389"/>
      <c r="BW17" s="389"/>
      <c r="BX17" s="390"/>
    </row>
    <row r="18" spans="1:82" x14ac:dyDescent="0.25">
      <c r="A18" s="11" t="s">
        <v>13</v>
      </c>
      <c r="N18" s="379" t="s">
        <v>289</v>
      </c>
      <c r="O18" s="379"/>
      <c r="P18" s="379"/>
      <c r="Q18" s="379"/>
      <c r="R18" s="379"/>
      <c r="S18" s="379"/>
      <c r="T18" s="379"/>
      <c r="U18" s="379"/>
      <c r="V18" s="379"/>
      <c r="W18" s="379"/>
      <c r="X18" s="379"/>
      <c r="Y18" s="379"/>
      <c r="Z18" s="379"/>
      <c r="AA18" s="379"/>
      <c r="AB18" s="379"/>
      <c r="AC18" s="379"/>
      <c r="AD18" s="379"/>
      <c r="AE18" s="379"/>
      <c r="AF18" s="379"/>
      <c r="AG18" s="379"/>
      <c r="AH18" s="379"/>
      <c r="AI18" s="379"/>
      <c r="AJ18" s="379"/>
      <c r="AK18" s="379"/>
      <c r="AL18" s="379"/>
      <c r="AM18" s="379"/>
      <c r="AN18" s="379"/>
      <c r="AO18" s="379"/>
      <c r="AP18" s="379"/>
      <c r="AQ18" s="379"/>
      <c r="AR18" s="379"/>
      <c r="AS18" s="379"/>
      <c r="AT18" s="379"/>
      <c r="AU18" s="379"/>
      <c r="AV18" s="379"/>
      <c r="AW18" s="379"/>
      <c r="AX18" s="379"/>
      <c r="AY18" s="379"/>
      <c r="AZ18" s="379"/>
      <c r="BA18" s="379"/>
      <c r="BB18" s="379"/>
      <c r="BC18" s="379"/>
      <c r="BD18" s="379"/>
      <c r="BE18" s="379"/>
      <c r="BF18" s="392" t="s">
        <v>8</v>
      </c>
      <c r="BG18" s="392"/>
      <c r="BH18" s="392"/>
      <c r="BI18" s="392"/>
      <c r="BJ18" s="392"/>
      <c r="BK18" s="392"/>
      <c r="BL18" s="392"/>
      <c r="BM18" s="392"/>
      <c r="BN18" s="392"/>
      <c r="BO18" s="392"/>
      <c r="BP18" s="387"/>
      <c r="BQ18" s="388" t="s">
        <v>459</v>
      </c>
      <c r="BR18" s="389"/>
      <c r="BS18" s="389"/>
      <c r="BT18" s="389"/>
      <c r="BU18" s="389"/>
      <c r="BV18" s="389"/>
      <c r="BW18" s="389"/>
      <c r="BX18" s="390"/>
    </row>
    <row r="19" spans="1:82" x14ac:dyDescent="0.25">
      <c r="BF19" s="393" t="s">
        <v>7</v>
      </c>
      <c r="BG19" s="393"/>
      <c r="BH19" s="393"/>
      <c r="BI19" s="393"/>
      <c r="BJ19" s="393"/>
      <c r="BK19" s="393"/>
      <c r="BL19" s="393"/>
      <c r="BM19" s="393"/>
      <c r="BN19" s="393"/>
      <c r="BO19" s="393"/>
      <c r="BP19" s="387"/>
      <c r="BQ19" s="388" t="s">
        <v>460</v>
      </c>
      <c r="BR19" s="389"/>
      <c r="BS19" s="389"/>
      <c r="BT19" s="389"/>
      <c r="BU19" s="389"/>
      <c r="BV19" s="389"/>
      <c r="BW19" s="389"/>
      <c r="BX19" s="390"/>
    </row>
    <row r="20" spans="1:82" x14ac:dyDescent="0.25">
      <c r="BF20" s="387" t="s">
        <v>9</v>
      </c>
      <c r="BG20" s="387"/>
      <c r="BH20" s="387"/>
      <c r="BI20" s="387"/>
      <c r="BJ20" s="387"/>
      <c r="BK20" s="387"/>
      <c r="BL20" s="387"/>
      <c r="BM20" s="387"/>
      <c r="BN20" s="387"/>
      <c r="BO20" s="387"/>
      <c r="BP20" s="387"/>
      <c r="BQ20" s="391" t="s">
        <v>430</v>
      </c>
      <c r="BR20" s="389"/>
      <c r="BS20" s="389"/>
      <c r="BT20" s="389"/>
      <c r="BU20" s="389"/>
      <c r="BV20" s="389"/>
      <c r="BW20" s="389"/>
      <c r="BX20" s="390"/>
    </row>
    <row r="21" spans="1:82" ht="30" customHeight="1" x14ac:dyDescent="0.25">
      <c r="A21" s="11" t="s">
        <v>12</v>
      </c>
      <c r="H21" s="380" t="s">
        <v>428</v>
      </c>
      <c r="I21" s="381"/>
      <c r="J21" s="381"/>
      <c r="K21" s="381"/>
      <c r="L21" s="381"/>
      <c r="M21" s="381"/>
      <c r="N21" s="381"/>
      <c r="O21" s="381"/>
      <c r="P21" s="381"/>
      <c r="Q21" s="381"/>
      <c r="R21" s="381"/>
      <c r="S21" s="381"/>
      <c r="T21" s="381"/>
      <c r="U21" s="381"/>
      <c r="V21" s="381"/>
      <c r="W21" s="381"/>
      <c r="X21" s="381"/>
      <c r="Y21" s="381"/>
      <c r="Z21" s="381"/>
      <c r="AA21" s="381"/>
      <c r="AB21" s="381"/>
      <c r="AC21" s="381"/>
      <c r="AD21" s="381"/>
      <c r="AE21" s="381"/>
      <c r="AF21" s="381"/>
      <c r="AG21" s="381"/>
      <c r="AH21" s="381"/>
      <c r="AI21" s="381"/>
      <c r="AJ21" s="381"/>
      <c r="AK21" s="381"/>
      <c r="AL21" s="381"/>
      <c r="AM21" s="381"/>
      <c r="AN21" s="381"/>
      <c r="AO21" s="381"/>
      <c r="AP21" s="381"/>
      <c r="AQ21" s="381"/>
      <c r="AR21" s="381"/>
      <c r="AS21" s="381"/>
      <c r="AT21" s="381"/>
      <c r="AU21" s="381"/>
      <c r="AV21" s="381"/>
      <c r="AW21" s="381"/>
      <c r="AX21" s="381"/>
      <c r="AY21" s="381"/>
      <c r="AZ21" s="381"/>
      <c r="BA21" s="381"/>
      <c r="BB21" s="381"/>
      <c r="BC21" s="381"/>
      <c r="BD21" s="381"/>
      <c r="BE21" s="381"/>
      <c r="BF21" s="387" t="s">
        <v>10</v>
      </c>
      <c r="BG21" s="387"/>
      <c r="BH21" s="387"/>
      <c r="BI21" s="387"/>
      <c r="BJ21" s="387"/>
      <c r="BK21" s="387"/>
      <c r="BL21" s="387"/>
      <c r="BM21" s="387"/>
      <c r="BN21" s="387"/>
      <c r="BO21" s="387"/>
      <c r="BP21" s="387"/>
      <c r="BQ21" s="391" t="s">
        <v>431</v>
      </c>
      <c r="BR21" s="389"/>
      <c r="BS21" s="389"/>
      <c r="BT21" s="389"/>
      <c r="BU21" s="389"/>
      <c r="BV21" s="389"/>
      <c r="BW21" s="389"/>
      <c r="BX21" s="390"/>
    </row>
    <row r="22" spans="1:82" ht="16.5" thickBot="1" x14ac:dyDescent="0.3">
      <c r="A22" s="11" t="s">
        <v>15</v>
      </c>
      <c r="BF22" s="387" t="s">
        <v>11</v>
      </c>
      <c r="BG22" s="387"/>
      <c r="BH22" s="387"/>
      <c r="BI22" s="387"/>
      <c r="BJ22" s="387"/>
      <c r="BK22" s="387"/>
      <c r="BL22" s="387"/>
      <c r="BM22" s="387"/>
      <c r="BN22" s="387"/>
      <c r="BO22" s="387"/>
      <c r="BP22" s="387"/>
      <c r="BQ22" s="382">
        <v>383</v>
      </c>
      <c r="BR22" s="383"/>
      <c r="BS22" s="383"/>
      <c r="BT22" s="383"/>
      <c r="BU22" s="383"/>
      <c r="BV22" s="383"/>
      <c r="BW22" s="383"/>
      <c r="BX22" s="384"/>
    </row>
    <row r="23" spans="1:82" x14ac:dyDescent="0.25">
      <c r="A23" s="371" t="s">
        <v>18</v>
      </c>
      <c r="B23" s="371"/>
      <c r="C23" s="371"/>
      <c r="D23" s="371"/>
      <c r="E23" s="371"/>
      <c r="F23" s="371"/>
      <c r="G23" s="371"/>
      <c r="H23" s="371"/>
      <c r="I23" s="371"/>
      <c r="J23" s="371"/>
      <c r="K23" s="371"/>
      <c r="L23" s="371"/>
      <c r="M23" s="371"/>
      <c r="N23" s="371"/>
      <c r="O23" s="371"/>
      <c r="P23" s="371"/>
      <c r="Q23" s="371"/>
      <c r="R23" s="371"/>
      <c r="S23" s="371"/>
      <c r="T23" s="371"/>
      <c r="U23" s="371"/>
      <c r="V23" s="371"/>
      <c r="W23" s="371"/>
      <c r="X23" s="371"/>
      <c r="Y23" s="371"/>
      <c r="Z23" s="371"/>
      <c r="AA23" s="371"/>
      <c r="AB23" s="371"/>
      <c r="AC23" s="371"/>
      <c r="AD23" s="371"/>
      <c r="AE23" s="371"/>
      <c r="AF23" s="371"/>
      <c r="AG23" s="371"/>
      <c r="AH23" s="371"/>
      <c r="AI23" s="371"/>
      <c r="AJ23" s="371"/>
      <c r="AK23" s="371"/>
      <c r="AL23" s="371"/>
      <c r="AM23" s="371"/>
      <c r="AN23" s="371"/>
      <c r="AO23" s="371"/>
      <c r="AP23" s="371"/>
      <c r="AQ23" s="371"/>
      <c r="AR23" s="371"/>
      <c r="AS23" s="371"/>
      <c r="AT23" s="371"/>
      <c r="AU23" s="371"/>
      <c r="AV23" s="371"/>
      <c r="AW23" s="371"/>
      <c r="AX23" s="371"/>
      <c r="AY23" s="371"/>
      <c r="AZ23" s="371"/>
      <c r="BA23" s="371"/>
      <c r="BB23" s="371"/>
      <c r="BC23" s="371"/>
      <c r="BD23" s="371"/>
      <c r="BE23" s="371"/>
      <c r="BF23" s="371"/>
      <c r="BG23" s="371"/>
      <c r="BH23" s="371"/>
      <c r="BI23" s="371"/>
      <c r="BJ23" s="371"/>
      <c r="BK23" s="371"/>
      <c r="BL23" s="371"/>
      <c r="BM23" s="371"/>
      <c r="BN23" s="371"/>
      <c r="BO23" s="371"/>
      <c r="BP23" s="371"/>
      <c r="BQ23" s="371"/>
      <c r="BR23" s="371"/>
      <c r="BS23" s="371"/>
      <c r="BT23" s="371"/>
      <c r="BU23" s="371"/>
      <c r="BV23" s="371"/>
      <c r="BW23" s="371"/>
      <c r="BX23" s="371"/>
      <c r="CB23" s="77">
        <v>2023</v>
      </c>
      <c r="CC23" s="77">
        <v>2024</v>
      </c>
      <c r="CD23" s="77">
        <v>2025</v>
      </c>
    </row>
    <row r="24" spans="1:82" s="2" customFormat="1" ht="17.25" customHeight="1" x14ac:dyDescent="0.25">
      <c r="A24" s="366" t="s">
        <v>19</v>
      </c>
      <c r="B24" s="366"/>
      <c r="C24" s="366"/>
      <c r="D24" s="366"/>
      <c r="E24" s="366"/>
      <c r="F24" s="366"/>
      <c r="G24" s="366"/>
      <c r="H24" s="366"/>
      <c r="I24" s="366"/>
      <c r="J24" s="366"/>
      <c r="K24" s="366"/>
      <c r="L24" s="366"/>
      <c r="M24" s="366"/>
      <c r="N24" s="366"/>
      <c r="O24" s="366"/>
      <c r="P24" s="366"/>
      <c r="Q24" s="366"/>
      <c r="R24" s="366"/>
      <c r="S24" s="366"/>
      <c r="T24" s="366"/>
      <c r="U24" s="366"/>
      <c r="V24" s="366"/>
      <c r="W24" s="366"/>
      <c r="X24" s="366"/>
      <c r="Y24" s="366"/>
      <c r="Z24" s="366"/>
      <c r="AA24" s="366"/>
      <c r="AB24" s="366"/>
      <c r="AC24" s="366"/>
      <c r="AD24" s="366"/>
      <c r="AE24" s="367"/>
      <c r="AF24" s="359" t="s">
        <v>20</v>
      </c>
      <c r="AG24" s="359"/>
      <c r="AH24" s="359"/>
      <c r="AI24" s="359"/>
      <c r="AJ24" s="359" t="s">
        <v>201</v>
      </c>
      <c r="AK24" s="359"/>
      <c r="AL24" s="359"/>
      <c r="AM24" s="359"/>
      <c r="AN24" s="359"/>
      <c r="AO24" s="359"/>
      <c r="AP24" s="359"/>
      <c r="AQ24" s="359"/>
      <c r="AR24" s="359" t="s">
        <v>202</v>
      </c>
      <c r="AS24" s="359"/>
      <c r="AT24" s="359"/>
      <c r="AU24" s="359"/>
      <c r="AV24" s="359"/>
      <c r="AW24" s="364" t="s">
        <v>21</v>
      </c>
      <c r="AX24" s="365"/>
      <c r="AY24" s="365"/>
      <c r="AZ24" s="365"/>
      <c r="BA24" s="365"/>
      <c r="BB24" s="365"/>
      <c r="BC24" s="365"/>
      <c r="BD24" s="365"/>
      <c r="BE24" s="365"/>
      <c r="BF24" s="365"/>
      <c r="BG24" s="365"/>
      <c r="BH24" s="365"/>
      <c r="BI24" s="365"/>
      <c r="BJ24" s="365"/>
      <c r="BK24" s="365"/>
      <c r="BL24" s="365"/>
      <c r="BM24" s="365"/>
      <c r="BN24" s="365"/>
      <c r="BO24" s="365"/>
      <c r="BP24" s="365"/>
      <c r="BQ24" s="365"/>
      <c r="BR24" s="365"/>
      <c r="BS24" s="365"/>
      <c r="BT24" s="365"/>
      <c r="BU24" s="365"/>
      <c r="BV24" s="365"/>
      <c r="BW24" s="365"/>
      <c r="BX24" s="365"/>
      <c r="BY24" s="7"/>
      <c r="BZ24" s="7"/>
      <c r="CA24" s="4"/>
      <c r="CB24" s="78"/>
      <c r="CC24" s="78"/>
      <c r="CD24" s="78"/>
    </row>
    <row r="25" spans="1:82" s="2" customFormat="1" ht="16.5" customHeight="1" thickBot="1" x14ac:dyDescent="0.3">
      <c r="A25" s="368"/>
      <c r="B25" s="368"/>
      <c r="C25" s="368"/>
      <c r="D25" s="368"/>
      <c r="E25" s="368"/>
      <c r="F25" s="368"/>
      <c r="G25" s="368"/>
      <c r="H25" s="368"/>
      <c r="I25" s="368"/>
      <c r="J25" s="368"/>
      <c r="K25" s="368"/>
      <c r="L25" s="368"/>
      <c r="M25" s="368"/>
      <c r="N25" s="368"/>
      <c r="O25" s="368"/>
      <c r="P25" s="368"/>
      <c r="Q25" s="368"/>
      <c r="R25" s="368"/>
      <c r="S25" s="368"/>
      <c r="T25" s="368"/>
      <c r="U25" s="368"/>
      <c r="V25" s="368"/>
      <c r="W25" s="368"/>
      <c r="X25" s="368"/>
      <c r="Y25" s="368"/>
      <c r="Z25" s="368"/>
      <c r="AA25" s="368"/>
      <c r="AB25" s="368"/>
      <c r="AC25" s="368"/>
      <c r="AD25" s="368"/>
      <c r="AE25" s="369"/>
      <c r="AF25" s="359"/>
      <c r="AG25" s="359"/>
      <c r="AH25" s="359"/>
      <c r="AI25" s="359"/>
      <c r="AJ25" s="359"/>
      <c r="AK25" s="359"/>
      <c r="AL25" s="359"/>
      <c r="AM25" s="359"/>
      <c r="AN25" s="359"/>
      <c r="AO25" s="359"/>
      <c r="AP25" s="359"/>
      <c r="AQ25" s="359"/>
      <c r="AR25" s="359"/>
      <c r="AS25" s="359"/>
      <c r="AT25" s="359"/>
      <c r="AU25" s="359"/>
      <c r="AV25" s="359"/>
      <c r="AW25" s="374" t="s">
        <v>22</v>
      </c>
      <c r="AX25" s="375"/>
      <c r="AY25" s="375"/>
      <c r="AZ25" s="358" t="s">
        <v>472</v>
      </c>
      <c r="BA25" s="358"/>
      <c r="BB25" s="362" t="s">
        <v>59</v>
      </c>
      <c r="BC25" s="363"/>
      <c r="BD25" s="341" t="s">
        <v>22</v>
      </c>
      <c r="BE25" s="341"/>
      <c r="BF25" s="341"/>
      <c r="BG25" s="342" t="s">
        <v>495</v>
      </c>
      <c r="BH25" s="342"/>
      <c r="BI25" s="343" t="s">
        <v>59</v>
      </c>
      <c r="BJ25" s="343"/>
      <c r="BK25" s="374" t="s">
        <v>22</v>
      </c>
      <c r="BL25" s="375"/>
      <c r="BM25" s="375"/>
      <c r="BN25" s="358" t="s">
        <v>509</v>
      </c>
      <c r="BO25" s="358"/>
      <c r="BP25" s="362" t="s">
        <v>59</v>
      </c>
      <c r="BQ25" s="363"/>
      <c r="BR25" s="359" t="s">
        <v>24</v>
      </c>
      <c r="BS25" s="359"/>
      <c r="BT25" s="359"/>
      <c r="BU25" s="359"/>
      <c r="BV25" s="359"/>
      <c r="BW25" s="359"/>
      <c r="BX25" s="359"/>
      <c r="BY25" s="7"/>
      <c r="BZ25" s="7"/>
      <c r="CA25" s="4"/>
      <c r="CB25" s="82"/>
      <c r="CC25" s="82"/>
      <c r="CD25" s="82"/>
    </row>
    <row r="26" spans="1:82" s="2" customFormat="1" ht="39" customHeight="1" x14ac:dyDescent="0.4">
      <c r="A26" s="345"/>
      <c r="B26" s="345"/>
      <c r="C26" s="345"/>
      <c r="D26" s="345"/>
      <c r="E26" s="345"/>
      <c r="F26" s="345"/>
      <c r="G26" s="345"/>
      <c r="H26" s="345"/>
      <c r="I26" s="345"/>
      <c r="J26" s="345"/>
      <c r="K26" s="345"/>
      <c r="L26" s="345"/>
      <c r="M26" s="345"/>
      <c r="N26" s="345"/>
      <c r="O26" s="345"/>
      <c r="P26" s="345"/>
      <c r="Q26" s="345"/>
      <c r="R26" s="345"/>
      <c r="S26" s="345"/>
      <c r="T26" s="345"/>
      <c r="U26" s="345"/>
      <c r="V26" s="345"/>
      <c r="W26" s="345"/>
      <c r="X26" s="345"/>
      <c r="Y26" s="345"/>
      <c r="Z26" s="345"/>
      <c r="AA26" s="345"/>
      <c r="AB26" s="345"/>
      <c r="AC26" s="345"/>
      <c r="AD26" s="345"/>
      <c r="AE26" s="361"/>
      <c r="AF26" s="359"/>
      <c r="AG26" s="359"/>
      <c r="AH26" s="359"/>
      <c r="AI26" s="359"/>
      <c r="AJ26" s="359"/>
      <c r="AK26" s="359"/>
      <c r="AL26" s="359"/>
      <c r="AM26" s="359"/>
      <c r="AN26" s="359"/>
      <c r="AO26" s="359"/>
      <c r="AP26" s="359"/>
      <c r="AQ26" s="359"/>
      <c r="AR26" s="359"/>
      <c r="AS26" s="359"/>
      <c r="AT26" s="359"/>
      <c r="AU26" s="359"/>
      <c r="AV26" s="359"/>
      <c r="AW26" s="360" t="s">
        <v>23</v>
      </c>
      <c r="AX26" s="345"/>
      <c r="AY26" s="345"/>
      <c r="AZ26" s="345"/>
      <c r="BA26" s="345"/>
      <c r="BB26" s="345"/>
      <c r="BC26" s="361"/>
      <c r="BD26" s="344" t="s">
        <v>26</v>
      </c>
      <c r="BE26" s="345"/>
      <c r="BF26" s="345"/>
      <c r="BG26" s="345"/>
      <c r="BH26" s="345"/>
      <c r="BI26" s="345"/>
      <c r="BJ26" s="345"/>
      <c r="BK26" s="360" t="s">
        <v>25</v>
      </c>
      <c r="BL26" s="345"/>
      <c r="BM26" s="345"/>
      <c r="BN26" s="345"/>
      <c r="BO26" s="345"/>
      <c r="BP26" s="345"/>
      <c r="BQ26" s="361"/>
      <c r="BR26" s="359"/>
      <c r="BS26" s="359"/>
      <c r="BT26" s="359"/>
      <c r="BU26" s="359"/>
      <c r="BV26" s="359"/>
      <c r="BW26" s="359"/>
      <c r="BX26" s="359"/>
      <c r="BY26" s="7"/>
      <c r="BZ26" s="7"/>
      <c r="CA26" s="80"/>
      <c r="CB26" s="432" t="s">
        <v>456</v>
      </c>
      <c r="CC26" s="433"/>
      <c r="CD26" s="434"/>
    </row>
    <row r="27" spans="1:82" s="2" customFormat="1" ht="16.5" thickBot="1" x14ac:dyDescent="0.3">
      <c r="A27" s="377">
        <v>1</v>
      </c>
      <c r="B27" s="378"/>
      <c r="C27" s="378"/>
      <c r="D27" s="378"/>
      <c r="E27" s="378"/>
      <c r="F27" s="378"/>
      <c r="G27" s="378"/>
      <c r="H27" s="378"/>
      <c r="I27" s="378"/>
      <c r="J27" s="378"/>
      <c r="K27" s="378"/>
      <c r="L27" s="378"/>
      <c r="M27" s="378"/>
      <c r="N27" s="378"/>
      <c r="O27" s="378"/>
      <c r="P27" s="378"/>
      <c r="Q27" s="378"/>
      <c r="R27" s="378"/>
      <c r="S27" s="378"/>
      <c r="T27" s="378"/>
      <c r="U27" s="378"/>
      <c r="V27" s="378"/>
      <c r="W27" s="378"/>
      <c r="X27" s="378"/>
      <c r="Y27" s="378"/>
      <c r="Z27" s="378"/>
      <c r="AA27" s="378"/>
      <c r="AB27" s="378"/>
      <c r="AC27" s="378"/>
      <c r="AD27" s="378"/>
      <c r="AE27" s="378"/>
      <c r="AF27" s="370">
        <v>2</v>
      </c>
      <c r="AG27" s="370"/>
      <c r="AH27" s="370"/>
      <c r="AI27" s="370"/>
      <c r="AJ27" s="370">
        <v>3</v>
      </c>
      <c r="AK27" s="370"/>
      <c r="AL27" s="370"/>
      <c r="AM27" s="370"/>
      <c r="AN27" s="370"/>
      <c r="AO27" s="370"/>
      <c r="AP27" s="370"/>
      <c r="AQ27" s="370"/>
      <c r="AR27" s="370">
        <v>4</v>
      </c>
      <c r="AS27" s="370"/>
      <c r="AT27" s="370"/>
      <c r="AU27" s="370"/>
      <c r="AV27" s="370"/>
      <c r="AW27" s="370">
        <v>5</v>
      </c>
      <c r="AX27" s="370"/>
      <c r="AY27" s="370"/>
      <c r="AZ27" s="370"/>
      <c r="BA27" s="370"/>
      <c r="BB27" s="370"/>
      <c r="BC27" s="370"/>
      <c r="BD27" s="370">
        <v>6</v>
      </c>
      <c r="BE27" s="370"/>
      <c r="BF27" s="370"/>
      <c r="BG27" s="370"/>
      <c r="BH27" s="370"/>
      <c r="BI27" s="370"/>
      <c r="BJ27" s="370"/>
      <c r="BK27" s="370">
        <v>7</v>
      </c>
      <c r="BL27" s="370"/>
      <c r="BM27" s="370"/>
      <c r="BN27" s="370"/>
      <c r="BO27" s="370"/>
      <c r="BP27" s="370"/>
      <c r="BQ27" s="370"/>
      <c r="BR27" s="378">
        <v>8</v>
      </c>
      <c r="BS27" s="378"/>
      <c r="BT27" s="378"/>
      <c r="BU27" s="378"/>
      <c r="BV27" s="378"/>
      <c r="BW27" s="378"/>
      <c r="BX27" s="378"/>
      <c r="BY27" s="7"/>
      <c r="BZ27" s="7"/>
      <c r="CA27" s="81" t="s">
        <v>294</v>
      </c>
      <c r="CB27" s="84">
        <f>AW28+AW30-AW57</f>
        <v>0</v>
      </c>
      <c r="CC27" s="85">
        <f>BD30-BD57</f>
        <v>0</v>
      </c>
      <c r="CD27" s="86">
        <f>BK30-BK57</f>
        <v>0</v>
      </c>
    </row>
    <row r="28" spans="1:82" s="2" customFormat="1" x14ac:dyDescent="0.25">
      <c r="A28" s="355" t="s">
        <v>62</v>
      </c>
      <c r="B28" s="356"/>
      <c r="C28" s="356"/>
      <c r="D28" s="356"/>
      <c r="E28" s="356"/>
      <c r="F28" s="356"/>
      <c r="G28" s="356"/>
      <c r="H28" s="356"/>
      <c r="I28" s="356"/>
      <c r="J28" s="356"/>
      <c r="K28" s="356"/>
      <c r="L28" s="356"/>
      <c r="M28" s="356"/>
      <c r="N28" s="356"/>
      <c r="O28" s="356"/>
      <c r="P28" s="356"/>
      <c r="Q28" s="356"/>
      <c r="R28" s="356"/>
      <c r="S28" s="356"/>
      <c r="T28" s="356"/>
      <c r="U28" s="356"/>
      <c r="V28" s="356"/>
      <c r="W28" s="356"/>
      <c r="X28" s="356"/>
      <c r="Y28" s="356"/>
      <c r="Z28" s="356"/>
      <c r="AA28" s="356"/>
      <c r="AB28" s="356"/>
      <c r="AC28" s="356"/>
      <c r="AD28" s="356"/>
      <c r="AE28" s="357"/>
      <c r="AF28" s="348" t="s">
        <v>30</v>
      </c>
      <c r="AG28" s="349"/>
      <c r="AH28" s="349"/>
      <c r="AI28" s="349"/>
      <c r="AJ28" s="349" t="s">
        <v>34</v>
      </c>
      <c r="AK28" s="349"/>
      <c r="AL28" s="349"/>
      <c r="AM28" s="349"/>
      <c r="AN28" s="349"/>
      <c r="AO28" s="349"/>
      <c r="AP28" s="349"/>
      <c r="AQ28" s="349"/>
      <c r="AR28" s="349" t="s">
        <v>34</v>
      </c>
      <c r="AS28" s="349"/>
      <c r="AT28" s="349"/>
      <c r="AU28" s="349"/>
      <c r="AV28" s="349"/>
      <c r="AW28" s="376">
        <f>17988.63+4523.09+3072.37+11754.91</f>
        <v>37339</v>
      </c>
      <c r="AX28" s="376"/>
      <c r="AY28" s="376"/>
      <c r="AZ28" s="376"/>
      <c r="BA28" s="376"/>
      <c r="BB28" s="376"/>
      <c r="BC28" s="376"/>
      <c r="BD28" s="376"/>
      <c r="BE28" s="376"/>
      <c r="BF28" s="376"/>
      <c r="BG28" s="376"/>
      <c r="BH28" s="376"/>
      <c r="BI28" s="376"/>
      <c r="BJ28" s="376"/>
      <c r="BK28" s="376"/>
      <c r="BL28" s="376"/>
      <c r="BM28" s="376"/>
      <c r="BN28" s="376"/>
      <c r="BO28" s="376"/>
      <c r="BP28" s="376"/>
      <c r="BQ28" s="376"/>
      <c r="BR28" s="372"/>
      <c r="BS28" s="372"/>
      <c r="BT28" s="372"/>
      <c r="BU28" s="372"/>
      <c r="BV28" s="372"/>
      <c r="BW28" s="372"/>
      <c r="BX28" s="373"/>
      <c r="BY28" s="7"/>
      <c r="BZ28" s="7"/>
      <c r="CA28" s="5" t="s">
        <v>295</v>
      </c>
      <c r="CB28" s="83"/>
      <c r="CC28" s="83"/>
      <c r="CD28" s="83"/>
    </row>
    <row r="29" spans="1:82" s="2" customFormat="1" x14ac:dyDescent="0.25">
      <c r="A29" s="355" t="s">
        <v>203</v>
      </c>
      <c r="B29" s="356"/>
      <c r="C29" s="356"/>
      <c r="D29" s="356"/>
      <c r="E29" s="356"/>
      <c r="F29" s="356"/>
      <c r="G29" s="356"/>
      <c r="H29" s="356"/>
      <c r="I29" s="356"/>
      <c r="J29" s="356"/>
      <c r="K29" s="356"/>
      <c r="L29" s="356"/>
      <c r="M29" s="356"/>
      <c r="N29" s="356"/>
      <c r="O29" s="356"/>
      <c r="P29" s="356"/>
      <c r="Q29" s="356"/>
      <c r="R29" s="356"/>
      <c r="S29" s="356"/>
      <c r="T29" s="356"/>
      <c r="U29" s="356"/>
      <c r="V29" s="356"/>
      <c r="W29" s="356"/>
      <c r="X29" s="356"/>
      <c r="Y29" s="356"/>
      <c r="Z29" s="356"/>
      <c r="AA29" s="356"/>
      <c r="AB29" s="356"/>
      <c r="AC29" s="356"/>
      <c r="AD29" s="356"/>
      <c r="AE29" s="357"/>
      <c r="AF29" s="233" t="s">
        <v>31</v>
      </c>
      <c r="AG29" s="234"/>
      <c r="AH29" s="234"/>
      <c r="AI29" s="234"/>
      <c r="AJ29" s="234" t="s">
        <v>34</v>
      </c>
      <c r="AK29" s="234"/>
      <c r="AL29" s="234"/>
      <c r="AM29" s="234"/>
      <c r="AN29" s="234"/>
      <c r="AO29" s="234"/>
      <c r="AP29" s="234"/>
      <c r="AQ29" s="234"/>
      <c r="AR29" s="234" t="s">
        <v>34</v>
      </c>
      <c r="AS29" s="234"/>
      <c r="AT29" s="234"/>
      <c r="AU29" s="234"/>
      <c r="AV29" s="234"/>
      <c r="AW29" s="232"/>
      <c r="AX29" s="232"/>
      <c r="AY29" s="232"/>
      <c r="AZ29" s="232"/>
      <c r="BA29" s="232"/>
      <c r="BB29" s="232"/>
      <c r="BC29" s="232"/>
      <c r="BD29" s="232"/>
      <c r="BE29" s="232"/>
      <c r="BF29" s="232"/>
      <c r="BG29" s="232"/>
      <c r="BH29" s="232"/>
      <c r="BI29" s="232"/>
      <c r="BJ29" s="232"/>
      <c r="BK29" s="232"/>
      <c r="BL29" s="232"/>
      <c r="BM29" s="232"/>
      <c r="BN29" s="232"/>
      <c r="BO29" s="232"/>
      <c r="BP29" s="232"/>
      <c r="BQ29" s="232"/>
      <c r="BR29" s="230"/>
      <c r="BS29" s="230"/>
      <c r="BT29" s="230"/>
      <c r="BU29" s="230"/>
      <c r="BV29" s="230"/>
      <c r="BW29" s="230"/>
      <c r="BX29" s="231"/>
      <c r="BY29" s="7"/>
      <c r="BZ29" s="7"/>
      <c r="CA29" s="6" t="s">
        <v>295</v>
      </c>
      <c r="CB29" s="78"/>
      <c r="CC29" s="78"/>
      <c r="CD29" s="78"/>
    </row>
    <row r="30" spans="1:82" s="2" customFormat="1" ht="21.75" customHeight="1" x14ac:dyDescent="0.25">
      <c r="A30" s="352" t="s">
        <v>27</v>
      </c>
      <c r="B30" s="353"/>
      <c r="C30" s="353"/>
      <c r="D30" s="353"/>
      <c r="E30" s="353"/>
      <c r="F30" s="353"/>
      <c r="G30" s="353"/>
      <c r="H30" s="353"/>
      <c r="I30" s="353"/>
      <c r="J30" s="353"/>
      <c r="K30" s="353"/>
      <c r="L30" s="353"/>
      <c r="M30" s="353"/>
      <c r="N30" s="353"/>
      <c r="O30" s="353"/>
      <c r="P30" s="353"/>
      <c r="Q30" s="353"/>
      <c r="R30" s="353"/>
      <c r="S30" s="353"/>
      <c r="T30" s="353"/>
      <c r="U30" s="353"/>
      <c r="V30" s="353"/>
      <c r="W30" s="353"/>
      <c r="X30" s="353"/>
      <c r="Y30" s="353"/>
      <c r="Z30" s="353"/>
      <c r="AA30" s="353"/>
      <c r="AB30" s="353"/>
      <c r="AC30" s="353"/>
      <c r="AD30" s="353"/>
      <c r="AE30" s="354"/>
      <c r="AF30" s="350" t="s">
        <v>32</v>
      </c>
      <c r="AG30" s="351"/>
      <c r="AH30" s="351"/>
      <c r="AI30" s="351"/>
      <c r="AJ30" s="248"/>
      <c r="AK30" s="248"/>
      <c r="AL30" s="248"/>
      <c r="AM30" s="248"/>
      <c r="AN30" s="248"/>
      <c r="AO30" s="248"/>
      <c r="AP30" s="248"/>
      <c r="AQ30" s="248"/>
      <c r="AR30" s="248" t="s">
        <v>151</v>
      </c>
      <c r="AS30" s="248"/>
      <c r="AT30" s="248"/>
      <c r="AU30" s="248"/>
      <c r="AV30" s="248"/>
      <c r="AW30" s="235">
        <f>AW31+AW35+AW42+AW54</f>
        <v>43857540</v>
      </c>
      <c r="AX30" s="235"/>
      <c r="AY30" s="235"/>
      <c r="AZ30" s="235"/>
      <c r="BA30" s="235"/>
      <c r="BB30" s="235"/>
      <c r="BC30" s="235"/>
      <c r="BD30" s="235">
        <f t="shared" ref="BD30" si="0">BD31+BD35+BD42+BD54</f>
        <v>25974100</v>
      </c>
      <c r="BE30" s="235"/>
      <c r="BF30" s="235"/>
      <c r="BG30" s="235"/>
      <c r="BH30" s="235"/>
      <c r="BI30" s="235"/>
      <c r="BJ30" s="235"/>
      <c r="BK30" s="235">
        <f t="shared" ref="BK30" si="1">BK31+BK35+BK42+BK54</f>
        <v>25958450</v>
      </c>
      <c r="BL30" s="235"/>
      <c r="BM30" s="235"/>
      <c r="BN30" s="235"/>
      <c r="BO30" s="235"/>
      <c r="BP30" s="235"/>
      <c r="BQ30" s="235"/>
      <c r="BR30" s="318"/>
      <c r="BS30" s="318"/>
      <c r="BT30" s="318"/>
      <c r="BU30" s="318"/>
      <c r="BV30" s="318"/>
      <c r="BW30" s="318"/>
      <c r="BX30" s="319"/>
      <c r="BY30" s="7"/>
      <c r="BZ30" s="7"/>
      <c r="CA30" s="4"/>
      <c r="CB30" s="78"/>
      <c r="CC30" s="78"/>
      <c r="CD30" s="78"/>
    </row>
    <row r="31" spans="1:82" s="2" customFormat="1" ht="23.25" customHeight="1" x14ac:dyDescent="0.25">
      <c r="A31" s="346" t="s">
        <v>28</v>
      </c>
      <c r="B31" s="346"/>
      <c r="C31" s="346"/>
      <c r="D31" s="346"/>
      <c r="E31" s="346"/>
      <c r="F31" s="346"/>
      <c r="G31" s="346"/>
      <c r="H31" s="346"/>
      <c r="I31" s="346"/>
      <c r="J31" s="346"/>
      <c r="K31" s="346"/>
      <c r="L31" s="346"/>
      <c r="M31" s="346"/>
      <c r="N31" s="346"/>
      <c r="O31" s="346"/>
      <c r="P31" s="346"/>
      <c r="Q31" s="346"/>
      <c r="R31" s="346"/>
      <c r="S31" s="346"/>
      <c r="T31" s="346"/>
      <c r="U31" s="346"/>
      <c r="V31" s="346"/>
      <c r="W31" s="346"/>
      <c r="X31" s="346"/>
      <c r="Y31" s="346"/>
      <c r="Z31" s="346"/>
      <c r="AA31" s="346"/>
      <c r="AB31" s="346"/>
      <c r="AC31" s="346"/>
      <c r="AD31" s="346"/>
      <c r="AE31" s="347"/>
      <c r="AF31" s="250" t="s">
        <v>33</v>
      </c>
      <c r="AG31" s="251"/>
      <c r="AH31" s="251"/>
      <c r="AI31" s="252"/>
      <c r="AJ31" s="253" t="s">
        <v>35</v>
      </c>
      <c r="AK31" s="251"/>
      <c r="AL31" s="251"/>
      <c r="AM31" s="251"/>
      <c r="AN31" s="251"/>
      <c r="AO31" s="251"/>
      <c r="AP31" s="251"/>
      <c r="AQ31" s="252"/>
      <c r="AR31" s="253"/>
      <c r="AS31" s="251"/>
      <c r="AT31" s="251"/>
      <c r="AU31" s="251"/>
      <c r="AV31" s="252"/>
      <c r="AW31" s="333">
        <f>AW32+AW34</f>
        <v>0</v>
      </c>
      <c r="AX31" s="334"/>
      <c r="AY31" s="334"/>
      <c r="AZ31" s="334"/>
      <c r="BA31" s="334"/>
      <c r="BB31" s="334"/>
      <c r="BC31" s="335"/>
      <c r="BD31" s="333">
        <f t="shared" ref="BD31" si="2">BD32+BD34</f>
        <v>0</v>
      </c>
      <c r="BE31" s="334"/>
      <c r="BF31" s="334"/>
      <c r="BG31" s="334"/>
      <c r="BH31" s="334"/>
      <c r="BI31" s="334"/>
      <c r="BJ31" s="335"/>
      <c r="BK31" s="333">
        <f t="shared" ref="BK31" si="3">BK32+BK34</f>
        <v>0</v>
      </c>
      <c r="BL31" s="334"/>
      <c r="BM31" s="334"/>
      <c r="BN31" s="334"/>
      <c r="BO31" s="334"/>
      <c r="BP31" s="334"/>
      <c r="BQ31" s="335"/>
      <c r="BR31" s="338"/>
      <c r="BS31" s="339"/>
      <c r="BT31" s="339"/>
      <c r="BU31" s="339"/>
      <c r="BV31" s="339"/>
      <c r="BW31" s="339"/>
      <c r="BX31" s="340"/>
      <c r="BY31" s="7"/>
      <c r="BZ31" s="7"/>
      <c r="CA31" s="4">
        <v>2</v>
      </c>
      <c r="CB31" s="78"/>
      <c r="CC31" s="78"/>
      <c r="CD31" s="78"/>
    </row>
    <row r="32" spans="1:82" s="2" customFormat="1" x14ac:dyDescent="0.25">
      <c r="A32" s="328" t="s">
        <v>29</v>
      </c>
      <c r="B32" s="329"/>
      <c r="C32" s="329"/>
      <c r="D32" s="329"/>
      <c r="E32" s="329"/>
      <c r="F32" s="329"/>
      <c r="G32" s="329"/>
      <c r="H32" s="329"/>
      <c r="I32" s="329"/>
      <c r="J32" s="329"/>
      <c r="K32" s="329"/>
      <c r="L32" s="329"/>
      <c r="M32" s="329"/>
      <c r="N32" s="329"/>
      <c r="O32" s="329"/>
      <c r="P32" s="329"/>
      <c r="Q32" s="329"/>
      <c r="R32" s="329"/>
      <c r="S32" s="329"/>
      <c r="T32" s="329"/>
      <c r="U32" s="329"/>
      <c r="V32" s="329"/>
      <c r="W32" s="329"/>
      <c r="X32" s="329"/>
      <c r="Y32" s="329"/>
      <c r="Z32" s="329"/>
      <c r="AA32" s="329"/>
      <c r="AB32" s="329"/>
      <c r="AC32" s="329"/>
      <c r="AD32" s="329"/>
      <c r="AE32" s="330"/>
      <c r="AF32" s="260" t="s">
        <v>60</v>
      </c>
      <c r="AG32" s="261"/>
      <c r="AH32" s="261"/>
      <c r="AI32" s="262"/>
      <c r="AJ32" s="266"/>
      <c r="AK32" s="261"/>
      <c r="AL32" s="261"/>
      <c r="AM32" s="261"/>
      <c r="AN32" s="261"/>
      <c r="AO32" s="261"/>
      <c r="AP32" s="261"/>
      <c r="AQ32" s="262"/>
      <c r="AR32" s="266"/>
      <c r="AS32" s="261"/>
      <c r="AT32" s="261"/>
      <c r="AU32" s="261"/>
      <c r="AV32" s="262"/>
      <c r="AW32" s="236"/>
      <c r="AX32" s="237"/>
      <c r="AY32" s="237"/>
      <c r="AZ32" s="237"/>
      <c r="BA32" s="237"/>
      <c r="BB32" s="237"/>
      <c r="BC32" s="238"/>
      <c r="BD32" s="236"/>
      <c r="BE32" s="237"/>
      <c r="BF32" s="237"/>
      <c r="BG32" s="237"/>
      <c r="BH32" s="237"/>
      <c r="BI32" s="237"/>
      <c r="BJ32" s="238"/>
      <c r="BK32" s="236"/>
      <c r="BL32" s="237"/>
      <c r="BM32" s="237"/>
      <c r="BN32" s="237"/>
      <c r="BO32" s="237"/>
      <c r="BP32" s="237"/>
      <c r="BQ32" s="238"/>
      <c r="BR32" s="242"/>
      <c r="BS32" s="243"/>
      <c r="BT32" s="243"/>
      <c r="BU32" s="243"/>
      <c r="BV32" s="243"/>
      <c r="BW32" s="243"/>
      <c r="BX32" s="244"/>
      <c r="BY32" s="7"/>
      <c r="BZ32" s="7"/>
      <c r="CA32" s="4"/>
      <c r="CB32" s="78"/>
      <c r="CC32" s="78"/>
      <c r="CD32" s="78"/>
    </row>
    <row r="33" spans="1:82" s="2" customFormat="1" x14ac:dyDescent="0.25">
      <c r="A33" s="278" t="s">
        <v>291</v>
      </c>
      <c r="B33" s="278"/>
      <c r="C33" s="278"/>
      <c r="D33" s="278"/>
      <c r="E33" s="278"/>
      <c r="F33" s="278"/>
      <c r="G33" s="278"/>
      <c r="H33" s="278"/>
      <c r="I33" s="278"/>
      <c r="J33" s="278"/>
      <c r="K33" s="278"/>
      <c r="L33" s="278"/>
      <c r="M33" s="278"/>
      <c r="N33" s="278"/>
      <c r="O33" s="278"/>
      <c r="P33" s="278"/>
      <c r="Q33" s="278"/>
      <c r="R33" s="278"/>
      <c r="S33" s="278"/>
      <c r="T33" s="278"/>
      <c r="U33" s="278"/>
      <c r="V33" s="278"/>
      <c r="W33" s="278"/>
      <c r="X33" s="278"/>
      <c r="Y33" s="278"/>
      <c r="Z33" s="278"/>
      <c r="AA33" s="278"/>
      <c r="AB33" s="278"/>
      <c r="AC33" s="278"/>
      <c r="AD33" s="278"/>
      <c r="AE33" s="279"/>
      <c r="AF33" s="280"/>
      <c r="AG33" s="268"/>
      <c r="AH33" s="268"/>
      <c r="AI33" s="269"/>
      <c r="AJ33" s="267"/>
      <c r="AK33" s="268"/>
      <c r="AL33" s="268"/>
      <c r="AM33" s="268"/>
      <c r="AN33" s="268"/>
      <c r="AO33" s="268"/>
      <c r="AP33" s="268"/>
      <c r="AQ33" s="269"/>
      <c r="AR33" s="267"/>
      <c r="AS33" s="268"/>
      <c r="AT33" s="268"/>
      <c r="AU33" s="268"/>
      <c r="AV33" s="269"/>
      <c r="AW33" s="239"/>
      <c r="AX33" s="240"/>
      <c r="AY33" s="240"/>
      <c r="AZ33" s="240"/>
      <c r="BA33" s="240"/>
      <c r="BB33" s="240"/>
      <c r="BC33" s="241"/>
      <c r="BD33" s="239"/>
      <c r="BE33" s="240"/>
      <c r="BF33" s="240"/>
      <c r="BG33" s="240"/>
      <c r="BH33" s="240"/>
      <c r="BI33" s="240"/>
      <c r="BJ33" s="241"/>
      <c r="BK33" s="239"/>
      <c r="BL33" s="240"/>
      <c r="BM33" s="240"/>
      <c r="BN33" s="240"/>
      <c r="BO33" s="240"/>
      <c r="BP33" s="240"/>
      <c r="BQ33" s="241"/>
      <c r="BR33" s="245"/>
      <c r="BS33" s="246"/>
      <c r="BT33" s="246"/>
      <c r="BU33" s="246"/>
      <c r="BV33" s="246"/>
      <c r="BW33" s="246"/>
      <c r="BX33" s="247"/>
      <c r="BY33" s="7"/>
      <c r="BZ33" s="7"/>
      <c r="CA33" s="4"/>
      <c r="CB33" s="78"/>
      <c r="CC33" s="78"/>
      <c r="CD33" s="78"/>
    </row>
    <row r="34" spans="1:82" s="2" customFormat="1" x14ac:dyDescent="0.25">
      <c r="A34" s="278" t="s">
        <v>293</v>
      </c>
      <c r="B34" s="278"/>
      <c r="C34" s="278"/>
      <c r="D34" s="278"/>
      <c r="E34" s="278"/>
      <c r="F34" s="278"/>
      <c r="G34" s="278"/>
      <c r="H34" s="278"/>
      <c r="I34" s="278"/>
      <c r="J34" s="278"/>
      <c r="K34" s="278"/>
      <c r="L34" s="278"/>
      <c r="M34" s="278"/>
      <c r="N34" s="278"/>
      <c r="O34" s="278"/>
      <c r="P34" s="278"/>
      <c r="Q34" s="278"/>
      <c r="R34" s="278"/>
      <c r="S34" s="278"/>
      <c r="T34" s="278"/>
      <c r="U34" s="278"/>
      <c r="V34" s="278"/>
      <c r="W34" s="278"/>
      <c r="X34" s="278"/>
      <c r="Y34" s="278"/>
      <c r="Z34" s="278"/>
      <c r="AA34" s="278"/>
      <c r="AB34" s="278"/>
      <c r="AC34" s="278"/>
      <c r="AD34" s="278"/>
      <c r="AE34" s="279"/>
      <c r="AF34" s="250" t="s">
        <v>416</v>
      </c>
      <c r="AG34" s="251"/>
      <c r="AH34" s="251"/>
      <c r="AI34" s="252"/>
      <c r="AJ34" s="103"/>
      <c r="AK34" s="104"/>
      <c r="AL34" s="104"/>
      <c r="AM34" s="104"/>
      <c r="AN34" s="104"/>
      <c r="AO34" s="104"/>
      <c r="AP34" s="104"/>
      <c r="AQ34" s="105"/>
      <c r="AR34" s="103"/>
      <c r="AS34" s="104"/>
      <c r="AT34" s="104"/>
      <c r="AU34" s="104"/>
      <c r="AV34" s="105"/>
      <c r="AW34" s="333"/>
      <c r="AX34" s="334"/>
      <c r="AY34" s="334"/>
      <c r="AZ34" s="334"/>
      <c r="BA34" s="334"/>
      <c r="BB34" s="334"/>
      <c r="BC34" s="335"/>
      <c r="BD34" s="106"/>
      <c r="BE34" s="107"/>
      <c r="BF34" s="107"/>
      <c r="BG34" s="107"/>
      <c r="BH34" s="107"/>
      <c r="BI34" s="107"/>
      <c r="BJ34" s="108"/>
      <c r="BK34" s="106"/>
      <c r="BL34" s="107"/>
      <c r="BM34" s="107"/>
      <c r="BN34" s="107"/>
      <c r="BO34" s="107"/>
      <c r="BP34" s="107"/>
      <c r="BQ34" s="108"/>
      <c r="BR34" s="109"/>
      <c r="BS34" s="110"/>
      <c r="BT34" s="110"/>
      <c r="BU34" s="110"/>
      <c r="BV34" s="110"/>
      <c r="BW34" s="110"/>
      <c r="BX34" s="111"/>
      <c r="BY34" s="7"/>
      <c r="BZ34" s="7"/>
      <c r="CA34" s="4"/>
      <c r="CB34" s="78"/>
      <c r="CC34" s="78"/>
      <c r="CD34" s="78"/>
    </row>
    <row r="35" spans="1:82" s="2" customFormat="1" x14ac:dyDescent="0.25">
      <c r="A35" s="336" t="s">
        <v>36</v>
      </c>
      <c r="B35" s="336"/>
      <c r="C35" s="336"/>
      <c r="D35" s="336"/>
      <c r="E35" s="336"/>
      <c r="F35" s="336"/>
      <c r="G35" s="336"/>
      <c r="H35" s="336"/>
      <c r="I35" s="336"/>
      <c r="J35" s="336"/>
      <c r="K35" s="336"/>
      <c r="L35" s="336"/>
      <c r="M35" s="336"/>
      <c r="N35" s="336"/>
      <c r="O35" s="336"/>
      <c r="P35" s="336"/>
      <c r="Q35" s="336"/>
      <c r="R35" s="336"/>
      <c r="S35" s="336"/>
      <c r="T35" s="336"/>
      <c r="U35" s="336"/>
      <c r="V35" s="336"/>
      <c r="W35" s="336"/>
      <c r="X35" s="336"/>
      <c r="Y35" s="336"/>
      <c r="Z35" s="336"/>
      <c r="AA35" s="336"/>
      <c r="AB35" s="336"/>
      <c r="AC35" s="336"/>
      <c r="AD35" s="336"/>
      <c r="AE35" s="337"/>
      <c r="AF35" s="233" t="s">
        <v>38</v>
      </c>
      <c r="AG35" s="234"/>
      <c r="AH35" s="234"/>
      <c r="AI35" s="234"/>
      <c r="AJ35" s="234" t="s">
        <v>37</v>
      </c>
      <c r="AK35" s="234"/>
      <c r="AL35" s="234"/>
      <c r="AM35" s="234"/>
      <c r="AN35" s="234"/>
      <c r="AO35" s="234"/>
      <c r="AP35" s="234"/>
      <c r="AQ35" s="234"/>
      <c r="AR35" s="234"/>
      <c r="AS35" s="234"/>
      <c r="AT35" s="234"/>
      <c r="AU35" s="234"/>
      <c r="AV35" s="234"/>
      <c r="AW35" s="232">
        <f>AW36+AW38</f>
        <v>43616985.890000001</v>
      </c>
      <c r="AX35" s="232"/>
      <c r="AY35" s="232"/>
      <c r="AZ35" s="232"/>
      <c r="BA35" s="232"/>
      <c r="BB35" s="232"/>
      <c r="BC35" s="232"/>
      <c r="BD35" s="232">
        <f t="shared" ref="BD35" si="4">BD36+BD38</f>
        <v>25974100</v>
      </c>
      <c r="BE35" s="232"/>
      <c r="BF35" s="232"/>
      <c r="BG35" s="232"/>
      <c r="BH35" s="232"/>
      <c r="BI35" s="232"/>
      <c r="BJ35" s="232"/>
      <c r="BK35" s="232">
        <f t="shared" ref="BK35" si="5">BK36+BK38</f>
        <v>25958450</v>
      </c>
      <c r="BL35" s="232"/>
      <c r="BM35" s="232"/>
      <c r="BN35" s="232"/>
      <c r="BO35" s="232"/>
      <c r="BP35" s="232"/>
      <c r="BQ35" s="232"/>
      <c r="BR35" s="230"/>
      <c r="BS35" s="230"/>
      <c r="BT35" s="230"/>
      <c r="BU35" s="230"/>
      <c r="BV35" s="230"/>
      <c r="BW35" s="230"/>
      <c r="BX35" s="231"/>
      <c r="BY35" s="7"/>
      <c r="BZ35" s="7"/>
      <c r="CA35" s="4" t="s">
        <v>417</v>
      </c>
      <c r="CB35" s="78"/>
      <c r="CC35" s="78"/>
      <c r="CD35" s="78"/>
    </row>
    <row r="36" spans="1:82" s="2" customFormat="1" ht="48.75" customHeight="1" x14ac:dyDescent="0.25">
      <c r="A36" s="308" t="s">
        <v>61</v>
      </c>
      <c r="B36" s="308"/>
      <c r="C36" s="308"/>
      <c r="D36" s="308"/>
      <c r="E36" s="308"/>
      <c r="F36" s="308"/>
      <c r="G36" s="308"/>
      <c r="H36" s="308"/>
      <c r="I36" s="308"/>
      <c r="J36" s="308"/>
      <c r="K36" s="308"/>
      <c r="L36" s="308"/>
      <c r="M36" s="308"/>
      <c r="N36" s="308"/>
      <c r="O36" s="308"/>
      <c r="P36" s="308"/>
      <c r="Q36" s="308"/>
      <c r="R36" s="308"/>
      <c r="S36" s="308"/>
      <c r="T36" s="308"/>
      <c r="U36" s="308"/>
      <c r="V36" s="308"/>
      <c r="W36" s="308"/>
      <c r="X36" s="308"/>
      <c r="Y36" s="308"/>
      <c r="Z36" s="308"/>
      <c r="AA36" s="308"/>
      <c r="AB36" s="308"/>
      <c r="AC36" s="308"/>
      <c r="AD36" s="308"/>
      <c r="AE36" s="309"/>
      <c r="AF36" s="233" t="s">
        <v>39</v>
      </c>
      <c r="AG36" s="234"/>
      <c r="AH36" s="234"/>
      <c r="AI36" s="234"/>
      <c r="AJ36" s="234" t="s">
        <v>37</v>
      </c>
      <c r="AK36" s="234"/>
      <c r="AL36" s="234"/>
      <c r="AM36" s="234"/>
      <c r="AN36" s="234"/>
      <c r="AO36" s="234"/>
      <c r="AP36" s="234"/>
      <c r="AQ36" s="234"/>
      <c r="AR36" s="234" t="s">
        <v>90</v>
      </c>
      <c r="AS36" s="234"/>
      <c r="AT36" s="234"/>
      <c r="AU36" s="234"/>
      <c r="AV36" s="234"/>
      <c r="AW36" s="232">
        <f>16211200+20358900+463300+635000-240554.11+463300+1445674.78+1981290.26+145225.22+300309.74-47100</f>
        <v>41716545.890000001</v>
      </c>
      <c r="AX36" s="232"/>
      <c r="AY36" s="232"/>
      <c r="AZ36" s="232"/>
      <c r="BA36" s="232"/>
      <c r="BB36" s="232"/>
      <c r="BC36" s="232"/>
      <c r="BD36" s="232">
        <f>16152000+9822100</f>
        <v>25974100</v>
      </c>
      <c r="BE36" s="232"/>
      <c r="BF36" s="232"/>
      <c r="BG36" s="232"/>
      <c r="BH36" s="232"/>
      <c r="BI36" s="232"/>
      <c r="BJ36" s="232"/>
      <c r="BK36" s="232">
        <f>16136350+9822100</f>
        <v>25958450</v>
      </c>
      <c r="BL36" s="232"/>
      <c r="BM36" s="232"/>
      <c r="BN36" s="232"/>
      <c r="BO36" s="232"/>
      <c r="BP36" s="232"/>
      <c r="BQ36" s="232"/>
      <c r="BR36" s="230"/>
      <c r="BS36" s="230"/>
      <c r="BT36" s="230"/>
      <c r="BU36" s="230"/>
      <c r="BV36" s="230"/>
      <c r="BW36" s="230"/>
      <c r="BX36" s="231"/>
      <c r="BY36" s="7"/>
      <c r="BZ36" s="7"/>
      <c r="CA36" s="4">
        <v>4</v>
      </c>
      <c r="CB36" s="78"/>
      <c r="CC36" s="78"/>
      <c r="CD36" s="78"/>
    </row>
    <row r="37" spans="1:82" s="2" customFormat="1" ht="36" hidden="1" customHeight="1" x14ac:dyDescent="0.25">
      <c r="A37" s="331" t="s">
        <v>63</v>
      </c>
      <c r="B37" s="331"/>
      <c r="C37" s="331"/>
      <c r="D37" s="331"/>
      <c r="E37" s="331"/>
      <c r="F37" s="331"/>
      <c r="G37" s="331"/>
      <c r="H37" s="331"/>
      <c r="I37" s="331"/>
      <c r="J37" s="331"/>
      <c r="K37" s="331"/>
      <c r="L37" s="331"/>
      <c r="M37" s="331"/>
      <c r="N37" s="331"/>
      <c r="O37" s="331"/>
      <c r="P37" s="331"/>
      <c r="Q37" s="331"/>
      <c r="R37" s="331"/>
      <c r="S37" s="331"/>
      <c r="T37" s="331"/>
      <c r="U37" s="331"/>
      <c r="V37" s="331"/>
      <c r="W37" s="331"/>
      <c r="X37" s="331"/>
      <c r="Y37" s="331"/>
      <c r="Z37" s="331"/>
      <c r="AA37" s="331"/>
      <c r="AB37" s="331"/>
      <c r="AC37" s="331"/>
      <c r="AD37" s="331"/>
      <c r="AE37" s="332"/>
      <c r="AF37" s="233" t="s">
        <v>40</v>
      </c>
      <c r="AG37" s="234"/>
      <c r="AH37" s="234"/>
      <c r="AI37" s="234"/>
      <c r="AJ37" s="234" t="s">
        <v>37</v>
      </c>
      <c r="AK37" s="234"/>
      <c r="AL37" s="234"/>
      <c r="AM37" s="234"/>
      <c r="AN37" s="234"/>
      <c r="AO37" s="234"/>
      <c r="AP37" s="234"/>
      <c r="AQ37" s="234"/>
      <c r="AR37" s="234"/>
      <c r="AS37" s="234"/>
      <c r="AT37" s="234"/>
      <c r="AU37" s="234"/>
      <c r="AV37" s="234"/>
      <c r="AW37" s="232"/>
      <c r="AX37" s="232"/>
      <c r="AY37" s="232"/>
      <c r="AZ37" s="232"/>
      <c r="BA37" s="232"/>
      <c r="BB37" s="232"/>
      <c r="BC37" s="232"/>
      <c r="BD37" s="232"/>
      <c r="BE37" s="232"/>
      <c r="BF37" s="232"/>
      <c r="BG37" s="232"/>
      <c r="BH37" s="232"/>
      <c r="BI37" s="232"/>
      <c r="BJ37" s="232"/>
      <c r="BK37" s="232"/>
      <c r="BL37" s="232"/>
      <c r="BM37" s="232"/>
      <c r="BN37" s="232"/>
      <c r="BO37" s="232"/>
      <c r="BP37" s="232"/>
      <c r="BQ37" s="232"/>
      <c r="BR37" s="230"/>
      <c r="BS37" s="230"/>
      <c r="BT37" s="230"/>
      <c r="BU37" s="230"/>
      <c r="BV37" s="230"/>
      <c r="BW37" s="230"/>
      <c r="BX37" s="231"/>
      <c r="BY37" s="7"/>
      <c r="BZ37" s="7"/>
      <c r="CA37" s="4"/>
      <c r="CB37" s="78"/>
      <c r="CC37" s="78"/>
      <c r="CD37" s="78"/>
    </row>
    <row r="38" spans="1:82" s="2" customFormat="1" x14ac:dyDescent="0.25">
      <c r="A38" s="278" t="s">
        <v>539</v>
      </c>
      <c r="B38" s="278"/>
      <c r="C38" s="278"/>
      <c r="D38" s="278"/>
      <c r="E38" s="278"/>
      <c r="F38" s="278"/>
      <c r="G38" s="278"/>
      <c r="H38" s="278"/>
      <c r="I38" s="278"/>
      <c r="J38" s="278"/>
      <c r="K38" s="278"/>
      <c r="L38" s="278"/>
      <c r="M38" s="278"/>
      <c r="N38" s="278"/>
      <c r="O38" s="278"/>
      <c r="P38" s="278"/>
      <c r="Q38" s="278"/>
      <c r="R38" s="278"/>
      <c r="S38" s="278"/>
      <c r="T38" s="278"/>
      <c r="U38" s="278"/>
      <c r="V38" s="278"/>
      <c r="W38" s="278"/>
      <c r="X38" s="278"/>
      <c r="Y38" s="278"/>
      <c r="Z38" s="278"/>
      <c r="AA38" s="278"/>
      <c r="AB38" s="278"/>
      <c r="AC38" s="278"/>
      <c r="AD38" s="278"/>
      <c r="AE38" s="279"/>
      <c r="AF38" s="250" t="s">
        <v>538</v>
      </c>
      <c r="AG38" s="251"/>
      <c r="AH38" s="251"/>
      <c r="AI38" s="252"/>
      <c r="AJ38" s="253" t="s">
        <v>37</v>
      </c>
      <c r="AK38" s="251"/>
      <c r="AL38" s="251"/>
      <c r="AM38" s="251"/>
      <c r="AN38" s="251"/>
      <c r="AO38" s="251"/>
      <c r="AP38" s="251"/>
      <c r="AQ38" s="252"/>
      <c r="AR38" s="253"/>
      <c r="AS38" s="251"/>
      <c r="AT38" s="251"/>
      <c r="AU38" s="251"/>
      <c r="AV38" s="252"/>
      <c r="AW38" s="333">
        <f>1900000+440</f>
        <v>1900440</v>
      </c>
      <c r="AX38" s="334"/>
      <c r="AY38" s="334"/>
      <c r="AZ38" s="334"/>
      <c r="BA38" s="334"/>
      <c r="BB38" s="334"/>
      <c r="BC38" s="335"/>
      <c r="BD38" s="333">
        <v>0</v>
      </c>
      <c r="BE38" s="334"/>
      <c r="BF38" s="334"/>
      <c r="BG38" s="334"/>
      <c r="BH38" s="334"/>
      <c r="BI38" s="334"/>
      <c r="BJ38" s="335"/>
      <c r="BK38" s="333">
        <v>0</v>
      </c>
      <c r="BL38" s="334"/>
      <c r="BM38" s="334"/>
      <c r="BN38" s="334"/>
      <c r="BO38" s="334"/>
      <c r="BP38" s="334"/>
      <c r="BQ38" s="335"/>
      <c r="BR38" s="338"/>
      <c r="BS38" s="339"/>
      <c r="BT38" s="339"/>
      <c r="BU38" s="339"/>
      <c r="BV38" s="339"/>
      <c r="BW38" s="339"/>
      <c r="BX38" s="340"/>
      <c r="BY38" s="7"/>
      <c r="BZ38" s="7"/>
      <c r="CA38" s="4">
        <v>2</v>
      </c>
      <c r="CB38" s="78"/>
      <c r="CC38" s="78"/>
      <c r="CD38" s="78"/>
    </row>
    <row r="39" spans="1:82" s="2" customFormat="1" hidden="1" x14ac:dyDescent="0.25">
      <c r="A39" s="326" t="s">
        <v>65</v>
      </c>
      <c r="B39" s="326"/>
      <c r="C39" s="326"/>
      <c r="D39" s="326"/>
      <c r="E39" s="326"/>
      <c r="F39" s="326"/>
      <c r="G39" s="326"/>
      <c r="H39" s="326"/>
      <c r="I39" s="326"/>
      <c r="J39" s="326"/>
      <c r="K39" s="326"/>
      <c r="L39" s="326"/>
      <c r="M39" s="326"/>
      <c r="N39" s="326"/>
      <c r="O39" s="326"/>
      <c r="P39" s="326"/>
      <c r="Q39" s="326"/>
      <c r="R39" s="326"/>
      <c r="S39" s="326"/>
      <c r="T39" s="326"/>
      <c r="U39" s="326"/>
      <c r="V39" s="326"/>
      <c r="W39" s="326"/>
      <c r="X39" s="326"/>
      <c r="Y39" s="326"/>
      <c r="Z39" s="326"/>
      <c r="AA39" s="326"/>
      <c r="AB39" s="326"/>
      <c r="AC39" s="326"/>
      <c r="AD39" s="326"/>
      <c r="AE39" s="327"/>
      <c r="AF39" s="250" t="s">
        <v>41</v>
      </c>
      <c r="AG39" s="251"/>
      <c r="AH39" s="251"/>
      <c r="AI39" s="252"/>
      <c r="AJ39" s="253" t="s">
        <v>64</v>
      </c>
      <c r="AK39" s="251"/>
      <c r="AL39" s="251"/>
      <c r="AM39" s="251"/>
      <c r="AN39" s="251"/>
      <c r="AO39" s="251"/>
      <c r="AP39" s="251"/>
      <c r="AQ39" s="252"/>
      <c r="AR39" s="253"/>
      <c r="AS39" s="251"/>
      <c r="AT39" s="251"/>
      <c r="AU39" s="251"/>
      <c r="AV39" s="252"/>
      <c r="AW39" s="232"/>
      <c r="AX39" s="232"/>
      <c r="AY39" s="232"/>
      <c r="AZ39" s="232"/>
      <c r="BA39" s="232"/>
      <c r="BB39" s="232"/>
      <c r="BC39" s="232"/>
      <c r="BD39" s="232"/>
      <c r="BE39" s="232"/>
      <c r="BF39" s="232"/>
      <c r="BG39" s="232"/>
      <c r="BH39" s="232"/>
      <c r="BI39" s="232"/>
      <c r="BJ39" s="232"/>
      <c r="BK39" s="232"/>
      <c r="BL39" s="232"/>
      <c r="BM39" s="232"/>
      <c r="BN39" s="232"/>
      <c r="BO39" s="232"/>
      <c r="BP39" s="232"/>
      <c r="BQ39" s="232"/>
      <c r="BR39" s="230"/>
      <c r="BS39" s="230"/>
      <c r="BT39" s="230"/>
      <c r="BU39" s="230"/>
      <c r="BV39" s="230"/>
      <c r="BW39" s="230"/>
      <c r="BX39" s="231"/>
      <c r="BY39" s="7"/>
      <c r="BZ39" s="7"/>
      <c r="CA39" s="4"/>
      <c r="CB39" s="78"/>
      <c r="CC39" s="78"/>
      <c r="CD39" s="78"/>
    </row>
    <row r="40" spans="1:82" s="2" customFormat="1" hidden="1" x14ac:dyDescent="0.25">
      <c r="A40" s="281" t="s">
        <v>29</v>
      </c>
      <c r="B40" s="282"/>
      <c r="C40" s="282"/>
      <c r="D40" s="282"/>
      <c r="E40" s="282"/>
      <c r="F40" s="282"/>
      <c r="G40" s="282"/>
      <c r="H40" s="282"/>
      <c r="I40" s="282"/>
      <c r="J40" s="282"/>
      <c r="K40" s="282"/>
      <c r="L40" s="282"/>
      <c r="M40" s="282"/>
      <c r="N40" s="282"/>
      <c r="O40" s="282"/>
      <c r="P40" s="282"/>
      <c r="Q40" s="282"/>
      <c r="R40" s="282"/>
      <c r="S40" s="282"/>
      <c r="T40" s="282"/>
      <c r="U40" s="282"/>
      <c r="V40" s="282"/>
      <c r="W40" s="282"/>
      <c r="X40" s="282"/>
      <c r="Y40" s="282"/>
      <c r="Z40" s="282"/>
      <c r="AA40" s="282"/>
      <c r="AB40" s="282"/>
      <c r="AC40" s="282"/>
      <c r="AD40" s="282"/>
      <c r="AE40" s="283"/>
      <c r="AF40" s="260" t="s">
        <v>42</v>
      </c>
      <c r="AG40" s="261"/>
      <c r="AH40" s="261"/>
      <c r="AI40" s="262"/>
      <c r="AJ40" s="266" t="s">
        <v>64</v>
      </c>
      <c r="AK40" s="261"/>
      <c r="AL40" s="261"/>
      <c r="AM40" s="261"/>
      <c r="AN40" s="261"/>
      <c r="AO40" s="261"/>
      <c r="AP40" s="261"/>
      <c r="AQ40" s="262"/>
      <c r="AR40" s="266"/>
      <c r="AS40" s="261"/>
      <c r="AT40" s="261"/>
      <c r="AU40" s="261"/>
      <c r="AV40" s="262"/>
      <c r="AW40" s="236"/>
      <c r="AX40" s="237"/>
      <c r="AY40" s="237"/>
      <c r="AZ40" s="237"/>
      <c r="BA40" s="237"/>
      <c r="BB40" s="237"/>
      <c r="BC40" s="238"/>
      <c r="BD40" s="236"/>
      <c r="BE40" s="237"/>
      <c r="BF40" s="237"/>
      <c r="BG40" s="237"/>
      <c r="BH40" s="237"/>
      <c r="BI40" s="237"/>
      <c r="BJ40" s="238"/>
      <c r="BK40" s="236"/>
      <c r="BL40" s="237"/>
      <c r="BM40" s="237"/>
      <c r="BN40" s="237"/>
      <c r="BO40" s="237"/>
      <c r="BP40" s="237"/>
      <c r="BQ40" s="238"/>
      <c r="BR40" s="242"/>
      <c r="BS40" s="243"/>
      <c r="BT40" s="243"/>
      <c r="BU40" s="243"/>
      <c r="BV40" s="243"/>
      <c r="BW40" s="243"/>
      <c r="BX40" s="244"/>
      <c r="BY40" s="7"/>
      <c r="BZ40" s="7"/>
      <c r="CA40" s="4"/>
      <c r="CB40" s="78"/>
      <c r="CC40" s="78"/>
      <c r="CD40" s="78"/>
    </row>
    <row r="41" spans="1:82" s="2" customFormat="1" hidden="1" x14ac:dyDescent="0.25">
      <c r="A41" s="278"/>
      <c r="B41" s="278"/>
      <c r="C41" s="278"/>
      <c r="D41" s="278"/>
      <c r="E41" s="278"/>
      <c r="F41" s="278"/>
      <c r="G41" s="278"/>
      <c r="H41" s="278"/>
      <c r="I41" s="278"/>
      <c r="J41" s="278"/>
      <c r="K41" s="278"/>
      <c r="L41" s="278"/>
      <c r="M41" s="278"/>
      <c r="N41" s="278"/>
      <c r="O41" s="278"/>
      <c r="P41" s="278"/>
      <c r="Q41" s="278"/>
      <c r="R41" s="278"/>
      <c r="S41" s="278"/>
      <c r="T41" s="278"/>
      <c r="U41" s="278"/>
      <c r="V41" s="278"/>
      <c r="W41" s="278"/>
      <c r="X41" s="278"/>
      <c r="Y41" s="278"/>
      <c r="Z41" s="278"/>
      <c r="AA41" s="278"/>
      <c r="AB41" s="278"/>
      <c r="AC41" s="278"/>
      <c r="AD41" s="278"/>
      <c r="AE41" s="279"/>
      <c r="AF41" s="280"/>
      <c r="AG41" s="268"/>
      <c r="AH41" s="268"/>
      <c r="AI41" s="269"/>
      <c r="AJ41" s="267"/>
      <c r="AK41" s="268"/>
      <c r="AL41" s="268"/>
      <c r="AM41" s="268"/>
      <c r="AN41" s="268"/>
      <c r="AO41" s="268"/>
      <c r="AP41" s="268"/>
      <c r="AQ41" s="269"/>
      <c r="AR41" s="267"/>
      <c r="AS41" s="268"/>
      <c r="AT41" s="268"/>
      <c r="AU41" s="268"/>
      <c r="AV41" s="269"/>
      <c r="AW41" s="239"/>
      <c r="AX41" s="240"/>
      <c r="AY41" s="240"/>
      <c r="AZ41" s="240"/>
      <c r="BA41" s="240"/>
      <c r="BB41" s="240"/>
      <c r="BC41" s="241"/>
      <c r="BD41" s="239"/>
      <c r="BE41" s="240"/>
      <c r="BF41" s="240"/>
      <c r="BG41" s="240"/>
      <c r="BH41" s="240"/>
      <c r="BI41" s="240"/>
      <c r="BJ41" s="241"/>
      <c r="BK41" s="239"/>
      <c r="BL41" s="240"/>
      <c r="BM41" s="240"/>
      <c r="BN41" s="240"/>
      <c r="BO41" s="240"/>
      <c r="BP41" s="240"/>
      <c r="BQ41" s="241"/>
      <c r="BR41" s="245"/>
      <c r="BS41" s="246"/>
      <c r="BT41" s="246"/>
      <c r="BU41" s="246"/>
      <c r="BV41" s="246"/>
      <c r="BW41" s="246"/>
      <c r="BX41" s="247"/>
      <c r="BY41" s="7"/>
      <c r="BZ41" s="7"/>
      <c r="CA41" s="4"/>
      <c r="CB41" s="78"/>
      <c r="CC41" s="78"/>
      <c r="CD41" s="78"/>
    </row>
    <row r="42" spans="1:82" s="2" customFormat="1" x14ac:dyDescent="0.25">
      <c r="A42" s="275" t="s">
        <v>66</v>
      </c>
      <c r="B42" s="276"/>
      <c r="C42" s="276"/>
      <c r="D42" s="276"/>
      <c r="E42" s="276"/>
      <c r="F42" s="276"/>
      <c r="G42" s="276"/>
      <c r="H42" s="276"/>
      <c r="I42" s="276"/>
      <c r="J42" s="276"/>
      <c r="K42" s="276"/>
      <c r="L42" s="276"/>
      <c r="M42" s="276"/>
      <c r="N42" s="276"/>
      <c r="O42" s="276"/>
      <c r="P42" s="276"/>
      <c r="Q42" s="276"/>
      <c r="R42" s="276"/>
      <c r="S42" s="276"/>
      <c r="T42" s="276"/>
      <c r="U42" s="276"/>
      <c r="V42" s="276"/>
      <c r="W42" s="276"/>
      <c r="X42" s="276"/>
      <c r="Y42" s="276"/>
      <c r="Z42" s="276"/>
      <c r="AA42" s="276"/>
      <c r="AB42" s="276"/>
      <c r="AC42" s="276"/>
      <c r="AD42" s="276"/>
      <c r="AE42" s="277"/>
      <c r="AF42" s="233" t="s">
        <v>43</v>
      </c>
      <c r="AG42" s="234"/>
      <c r="AH42" s="234"/>
      <c r="AI42" s="234"/>
      <c r="AJ42" s="253" t="s">
        <v>68</v>
      </c>
      <c r="AK42" s="251"/>
      <c r="AL42" s="251"/>
      <c r="AM42" s="251"/>
      <c r="AN42" s="251"/>
      <c r="AO42" s="251"/>
      <c r="AP42" s="251"/>
      <c r="AQ42" s="252"/>
      <c r="AR42" s="234"/>
      <c r="AS42" s="234"/>
      <c r="AT42" s="234"/>
      <c r="AU42" s="234"/>
      <c r="AV42" s="234"/>
      <c r="AW42" s="232">
        <f>AW43+AW45</f>
        <v>240554.11</v>
      </c>
      <c r="AX42" s="232"/>
      <c r="AY42" s="232"/>
      <c r="AZ42" s="232"/>
      <c r="BA42" s="232"/>
      <c r="BB42" s="232"/>
      <c r="BC42" s="232"/>
      <c r="BD42" s="232">
        <f>BD43+BD45</f>
        <v>0</v>
      </c>
      <c r="BE42" s="232"/>
      <c r="BF42" s="232"/>
      <c r="BG42" s="232"/>
      <c r="BH42" s="232"/>
      <c r="BI42" s="232"/>
      <c r="BJ42" s="232"/>
      <c r="BK42" s="232">
        <f>BK43+BK45</f>
        <v>0</v>
      </c>
      <c r="BL42" s="232"/>
      <c r="BM42" s="232"/>
      <c r="BN42" s="232"/>
      <c r="BO42" s="232"/>
      <c r="BP42" s="232"/>
      <c r="BQ42" s="232"/>
      <c r="BR42" s="230"/>
      <c r="BS42" s="230"/>
      <c r="BT42" s="230"/>
      <c r="BU42" s="230"/>
      <c r="BV42" s="230"/>
      <c r="BW42" s="230"/>
      <c r="BX42" s="231"/>
      <c r="BY42" s="7"/>
      <c r="BZ42" s="7"/>
      <c r="CA42" s="4">
        <v>5</v>
      </c>
      <c r="CB42" s="78"/>
      <c r="CC42" s="78"/>
      <c r="CD42" s="78"/>
    </row>
    <row r="43" spans="1:82" s="2" customFormat="1" x14ac:dyDescent="0.25">
      <c r="A43" s="328" t="s">
        <v>29</v>
      </c>
      <c r="B43" s="329"/>
      <c r="C43" s="329"/>
      <c r="D43" s="329"/>
      <c r="E43" s="329"/>
      <c r="F43" s="329"/>
      <c r="G43" s="329"/>
      <c r="H43" s="329"/>
      <c r="I43" s="329"/>
      <c r="J43" s="329"/>
      <c r="K43" s="329"/>
      <c r="L43" s="329"/>
      <c r="M43" s="329"/>
      <c r="N43" s="329"/>
      <c r="O43" s="329"/>
      <c r="P43" s="329"/>
      <c r="Q43" s="329"/>
      <c r="R43" s="329"/>
      <c r="S43" s="329"/>
      <c r="T43" s="329"/>
      <c r="U43" s="329"/>
      <c r="V43" s="329"/>
      <c r="W43" s="329"/>
      <c r="X43" s="329"/>
      <c r="Y43" s="329"/>
      <c r="Z43" s="329"/>
      <c r="AA43" s="329"/>
      <c r="AB43" s="329"/>
      <c r="AC43" s="329"/>
      <c r="AD43" s="329"/>
      <c r="AE43" s="330"/>
      <c r="AF43" s="260" t="s">
        <v>217</v>
      </c>
      <c r="AG43" s="261"/>
      <c r="AH43" s="261"/>
      <c r="AI43" s="262"/>
      <c r="AJ43" s="266" t="s">
        <v>68</v>
      </c>
      <c r="AK43" s="261"/>
      <c r="AL43" s="261"/>
      <c r="AM43" s="261"/>
      <c r="AN43" s="261"/>
      <c r="AO43" s="261"/>
      <c r="AP43" s="261"/>
      <c r="AQ43" s="262"/>
      <c r="AR43" s="266"/>
      <c r="AS43" s="261"/>
      <c r="AT43" s="261"/>
      <c r="AU43" s="261"/>
      <c r="AV43" s="262"/>
      <c r="AW43" s="236">
        <v>240554.11</v>
      </c>
      <c r="AX43" s="237"/>
      <c r="AY43" s="237"/>
      <c r="AZ43" s="237"/>
      <c r="BA43" s="237"/>
      <c r="BB43" s="237"/>
      <c r="BC43" s="238"/>
      <c r="BD43" s="236"/>
      <c r="BE43" s="237"/>
      <c r="BF43" s="237"/>
      <c r="BG43" s="237"/>
      <c r="BH43" s="237"/>
      <c r="BI43" s="237"/>
      <c r="BJ43" s="238"/>
      <c r="BK43" s="236"/>
      <c r="BL43" s="237"/>
      <c r="BM43" s="237"/>
      <c r="BN43" s="237"/>
      <c r="BO43" s="237"/>
      <c r="BP43" s="237"/>
      <c r="BQ43" s="238"/>
      <c r="BR43" s="242"/>
      <c r="BS43" s="243"/>
      <c r="BT43" s="243"/>
      <c r="BU43" s="243"/>
      <c r="BV43" s="243"/>
      <c r="BW43" s="243"/>
      <c r="BX43" s="244"/>
      <c r="BY43" s="7"/>
      <c r="BZ43" s="7"/>
      <c r="CA43" s="4"/>
      <c r="CB43" s="78"/>
      <c r="CC43" s="78"/>
      <c r="CD43" s="78"/>
    </row>
    <row r="44" spans="1:82" s="2" customFormat="1" x14ac:dyDescent="0.25">
      <c r="A44" s="278" t="s">
        <v>216</v>
      </c>
      <c r="B44" s="278"/>
      <c r="C44" s="278"/>
      <c r="D44" s="278"/>
      <c r="E44" s="278"/>
      <c r="F44" s="278"/>
      <c r="G44" s="278"/>
      <c r="H44" s="278"/>
      <c r="I44" s="278"/>
      <c r="J44" s="278"/>
      <c r="K44" s="278"/>
      <c r="L44" s="278"/>
      <c r="M44" s="278"/>
      <c r="N44" s="278"/>
      <c r="O44" s="278"/>
      <c r="P44" s="278"/>
      <c r="Q44" s="278"/>
      <c r="R44" s="278"/>
      <c r="S44" s="278"/>
      <c r="T44" s="278"/>
      <c r="U44" s="278"/>
      <c r="V44" s="278"/>
      <c r="W44" s="278"/>
      <c r="X44" s="278"/>
      <c r="Y44" s="278"/>
      <c r="Z44" s="278"/>
      <c r="AA44" s="278"/>
      <c r="AB44" s="278"/>
      <c r="AC44" s="278"/>
      <c r="AD44" s="278"/>
      <c r="AE44" s="279"/>
      <c r="AF44" s="280"/>
      <c r="AG44" s="268"/>
      <c r="AH44" s="268"/>
      <c r="AI44" s="269"/>
      <c r="AJ44" s="267"/>
      <c r="AK44" s="268"/>
      <c r="AL44" s="268"/>
      <c r="AM44" s="268"/>
      <c r="AN44" s="268"/>
      <c r="AO44" s="268"/>
      <c r="AP44" s="268"/>
      <c r="AQ44" s="269"/>
      <c r="AR44" s="267"/>
      <c r="AS44" s="268"/>
      <c r="AT44" s="268"/>
      <c r="AU44" s="268"/>
      <c r="AV44" s="269"/>
      <c r="AW44" s="239"/>
      <c r="AX44" s="240"/>
      <c r="AY44" s="240"/>
      <c r="AZ44" s="240"/>
      <c r="BA44" s="240"/>
      <c r="BB44" s="240"/>
      <c r="BC44" s="241"/>
      <c r="BD44" s="239"/>
      <c r="BE44" s="240"/>
      <c r="BF44" s="240"/>
      <c r="BG44" s="240"/>
      <c r="BH44" s="240"/>
      <c r="BI44" s="240"/>
      <c r="BJ44" s="241"/>
      <c r="BK44" s="239"/>
      <c r="BL44" s="240"/>
      <c r="BM44" s="240"/>
      <c r="BN44" s="240"/>
      <c r="BO44" s="240"/>
      <c r="BP44" s="240"/>
      <c r="BQ44" s="241"/>
      <c r="BR44" s="245"/>
      <c r="BS44" s="246"/>
      <c r="BT44" s="246"/>
      <c r="BU44" s="246"/>
      <c r="BV44" s="246"/>
      <c r="BW44" s="246"/>
      <c r="BX44" s="247"/>
      <c r="BY44" s="7"/>
      <c r="BZ44" s="7"/>
      <c r="CA44" s="4"/>
      <c r="CB44" s="78"/>
      <c r="CC44" s="78"/>
      <c r="CD44" s="78"/>
    </row>
    <row r="45" spans="1:82" s="2" customFormat="1" x14ac:dyDescent="0.25">
      <c r="A45" s="272" t="s">
        <v>218</v>
      </c>
      <c r="B45" s="272"/>
      <c r="C45" s="272"/>
      <c r="D45" s="272"/>
      <c r="E45" s="272"/>
      <c r="F45" s="272"/>
      <c r="G45" s="272"/>
      <c r="H45" s="272"/>
      <c r="I45" s="272"/>
      <c r="J45" s="272"/>
      <c r="K45" s="272"/>
      <c r="L45" s="272"/>
      <c r="M45" s="272"/>
      <c r="N45" s="272"/>
      <c r="O45" s="272"/>
      <c r="P45" s="272"/>
      <c r="Q45" s="272"/>
      <c r="R45" s="272"/>
      <c r="S45" s="272"/>
      <c r="T45" s="272"/>
      <c r="U45" s="272"/>
      <c r="V45" s="272"/>
      <c r="W45" s="272"/>
      <c r="X45" s="272"/>
      <c r="Y45" s="272"/>
      <c r="Z45" s="272"/>
      <c r="AA45" s="272"/>
      <c r="AB45" s="272"/>
      <c r="AC45" s="272"/>
      <c r="AD45" s="272"/>
      <c r="AE45" s="273"/>
      <c r="AF45" s="250" t="s">
        <v>219</v>
      </c>
      <c r="AG45" s="251"/>
      <c r="AH45" s="251"/>
      <c r="AI45" s="252"/>
      <c r="AJ45" s="234" t="s">
        <v>68</v>
      </c>
      <c r="AK45" s="234"/>
      <c r="AL45" s="234"/>
      <c r="AM45" s="234"/>
      <c r="AN45" s="234"/>
      <c r="AO45" s="234"/>
      <c r="AP45" s="234"/>
      <c r="AQ45" s="234"/>
      <c r="AR45" s="234"/>
      <c r="AS45" s="234"/>
      <c r="AT45" s="234"/>
      <c r="AU45" s="234"/>
      <c r="AV45" s="234"/>
      <c r="AW45" s="232"/>
      <c r="AX45" s="232"/>
      <c r="AY45" s="232"/>
      <c r="AZ45" s="232"/>
      <c r="BA45" s="232"/>
      <c r="BB45" s="232"/>
      <c r="BC45" s="232"/>
      <c r="BD45" s="232"/>
      <c r="BE45" s="232"/>
      <c r="BF45" s="232"/>
      <c r="BG45" s="232"/>
      <c r="BH45" s="232"/>
      <c r="BI45" s="232"/>
      <c r="BJ45" s="232"/>
      <c r="BK45" s="232"/>
      <c r="BL45" s="232"/>
      <c r="BM45" s="232"/>
      <c r="BN45" s="232"/>
      <c r="BO45" s="232"/>
      <c r="BP45" s="232"/>
      <c r="BQ45" s="232"/>
      <c r="BR45" s="230"/>
      <c r="BS45" s="230"/>
      <c r="BT45" s="230"/>
      <c r="BU45" s="230"/>
      <c r="BV45" s="230"/>
      <c r="BW45" s="230"/>
      <c r="BX45" s="231"/>
      <c r="BY45" s="7"/>
      <c r="BZ45" s="7"/>
      <c r="CA45" s="4"/>
      <c r="CB45" s="78"/>
      <c r="CC45" s="78"/>
      <c r="CD45" s="78"/>
    </row>
    <row r="46" spans="1:82" s="2" customFormat="1" ht="12" customHeight="1" x14ac:dyDescent="0.25">
      <c r="A46" s="284"/>
      <c r="B46" s="285"/>
      <c r="C46" s="285"/>
      <c r="D46" s="285"/>
      <c r="E46" s="285"/>
      <c r="F46" s="285"/>
      <c r="G46" s="285"/>
      <c r="H46" s="285"/>
      <c r="I46" s="285"/>
      <c r="J46" s="285"/>
      <c r="K46" s="285"/>
      <c r="L46" s="285"/>
      <c r="M46" s="285"/>
      <c r="N46" s="285"/>
      <c r="O46" s="285"/>
      <c r="P46" s="285"/>
      <c r="Q46" s="285"/>
      <c r="R46" s="285"/>
      <c r="S46" s="285"/>
      <c r="T46" s="285"/>
      <c r="U46" s="285"/>
      <c r="V46" s="285"/>
      <c r="W46" s="285"/>
      <c r="X46" s="285"/>
      <c r="Y46" s="285"/>
      <c r="Z46" s="285"/>
      <c r="AA46" s="285"/>
      <c r="AB46" s="285"/>
      <c r="AC46" s="285"/>
      <c r="AD46" s="285"/>
      <c r="AE46" s="286"/>
      <c r="AF46" s="233"/>
      <c r="AG46" s="234"/>
      <c r="AH46" s="234"/>
      <c r="AI46" s="234"/>
      <c r="AJ46" s="234"/>
      <c r="AK46" s="234"/>
      <c r="AL46" s="234"/>
      <c r="AM46" s="234"/>
      <c r="AN46" s="234"/>
      <c r="AO46" s="234"/>
      <c r="AP46" s="234"/>
      <c r="AQ46" s="234"/>
      <c r="AR46" s="234"/>
      <c r="AS46" s="234"/>
      <c r="AT46" s="234"/>
      <c r="AU46" s="234"/>
      <c r="AV46" s="234"/>
      <c r="AW46" s="232"/>
      <c r="AX46" s="232"/>
      <c r="AY46" s="232"/>
      <c r="AZ46" s="232"/>
      <c r="BA46" s="232"/>
      <c r="BB46" s="232"/>
      <c r="BC46" s="232"/>
      <c r="BD46" s="232"/>
      <c r="BE46" s="232"/>
      <c r="BF46" s="232"/>
      <c r="BG46" s="232"/>
      <c r="BH46" s="232"/>
      <c r="BI46" s="232"/>
      <c r="BJ46" s="232"/>
      <c r="BK46" s="232"/>
      <c r="BL46" s="232"/>
      <c r="BM46" s="232"/>
      <c r="BN46" s="232"/>
      <c r="BO46" s="232"/>
      <c r="BP46" s="232"/>
      <c r="BQ46" s="232"/>
      <c r="BR46" s="230"/>
      <c r="BS46" s="230"/>
      <c r="BT46" s="230"/>
      <c r="BU46" s="230"/>
      <c r="BV46" s="230"/>
      <c r="BW46" s="230"/>
      <c r="BX46" s="231"/>
      <c r="BY46" s="7"/>
      <c r="BZ46" s="7"/>
      <c r="CA46" s="4"/>
      <c r="CB46" s="78"/>
      <c r="CC46" s="78"/>
      <c r="CD46" s="78"/>
    </row>
    <row r="47" spans="1:82" s="2" customFormat="1" hidden="1" x14ac:dyDescent="0.25">
      <c r="A47" s="254" t="s">
        <v>67</v>
      </c>
      <c r="B47" s="255"/>
      <c r="C47" s="255"/>
      <c r="D47" s="255"/>
      <c r="E47" s="255"/>
      <c r="F47" s="255"/>
      <c r="G47" s="255"/>
      <c r="H47" s="255"/>
      <c r="I47" s="255"/>
      <c r="J47" s="255"/>
      <c r="K47" s="255"/>
      <c r="L47" s="255"/>
      <c r="M47" s="255"/>
      <c r="N47" s="255"/>
      <c r="O47" s="255"/>
      <c r="P47" s="255"/>
      <c r="Q47" s="255"/>
      <c r="R47" s="255"/>
      <c r="S47" s="255"/>
      <c r="T47" s="255"/>
      <c r="U47" s="255"/>
      <c r="V47" s="255"/>
      <c r="W47" s="255"/>
      <c r="X47" s="255"/>
      <c r="Y47" s="255"/>
      <c r="Z47" s="255"/>
      <c r="AA47" s="255"/>
      <c r="AB47" s="255"/>
      <c r="AC47" s="255"/>
      <c r="AD47" s="255"/>
      <c r="AE47" s="256"/>
      <c r="AF47" s="233" t="s">
        <v>44</v>
      </c>
      <c r="AG47" s="234"/>
      <c r="AH47" s="234"/>
      <c r="AI47" s="234"/>
      <c r="AJ47" s="234" t="s">
        <v>69</v>
      </c>
      <c r="AK47" s="234"/>
      <c r="AL47" s="234"/>
      <c r="AM47" s="234"/>
      <c r="AN47" s="234"/>
      <c r="AO47" s="234"/>
      <c r="AP47" s="234"/>
      <c r="AQ47" s="234"/>
      <c r="AR47" s="234"/>
      <c r="AS47" s="234"/>
      <c r="AT47" s="234"/>
      <c r="AU47" s="234"/>
      <c r="AV47" s="234"/>
      <c r="AW47" s="232"/>
      <c r="AX47" s="232"/>
      <c r="AY47" s="232"/>
      <c r="AZ47" s="232"/>
      <c r="BA47" s="232"/>
      <c r="BB47" s="232"/>
      <c r="BC47" s="232"/>
      <c r="BD47" s="232"/>
      <c r="BE47" s="232"/>
      <c r="BF47" s="232"/>
      <c r="BG47" s="232"/>
      <c r="BH47" s="232"/>
      <c r="BI47" s="232"/>
      <c r="BJ47" s="232"/>
      <c r="BK47" s="232"/>
      <c r="BL47" s="232"/>
      <c r="BM47" s="232"/>
      <c r="BN47" s="232"/>
      <c r="BO47" s="232"/>
      <c r="BP47" s="232"/>
      <c r="BQ47" s="232"/>
      <c r="BR47" s="230"/>
      <c r="BS47" s="230"/>
      <c r="BT47" s="230"/>
      <c r="BU47" s="230"/>
      <c r="BV47" s="230"/>
      <c r="BW47" s="230"/>
      <c r="BX47" s="231"/>
      <c r="BY47" s="7"/>
      <c r="BZ47" s="7"/>
      <c r="CA47" s="4"/>
      <c r="CB47" s="78"/>
      <c r="CC47" s="78"/>
      <c r="CD47" s="78"/>
    </row>
    <row r="48" spans="1:82" s="2" customFormat="1" hidden="1" x14ac:dyDescent="0.25">
      <c r="A48" s="257" t="s">
        <v>29</v>
      </c>
      <c r="B48" s="258"/>
      <c r="C48" s="258"/>
      <c r="D48" s="258"/>
      <c r="E48" s="258"/>
      <c r="F48" s="258"/>
      <c r="G48" s="258"/>
      <c r="H48" s="258"/>
      <c r="I48" s="258"/>
      <c r="J48" s="258"/>
      <c r="K48" s="258"/>
      <c r="L48" s="258"/>
      <c r="M48" s="258"/>
      <c r="N48" s="258"/>
      <c r="O48" s="258"/>
      <c r="P48" s="258"/>
      <c r="Q48" s="258"/>
      <c r="R48" s="258"/>
      <c r="S48" s="258"/>
      <c r="T48" s="258"/>
      <c r="U48" s="258"/>
      <c r="V48" s="258"/>
      <c r="W48" s="258"/>
      <c r="X48" s="258"/>
      <c r="Y48" s="258"/>
      <c r="Z48" s="258"/>
      <c r="AA48" s="258"/>
      <c r="AB48" s="258"/>
      <c r="AC48" s="258"/>
      <c r="AD48" s="258"/>
      <c r="AE48" s="259"/>
      <c r="AF48" s="260"/>
      <c r="AG48" s="261"/>
      <c r="AH48" s="261"/>
      <c r="AI48" s="262"/>
      <c r="AJ48" s="266"/>
      <c r="AK48" s="261"/>
      <c r="AL48" s="261"/>
      <c r="AM48" s="261"/>
      <c r="AN48" s="261"/>
      <c r="AO48" s="261"/>
      <c r="AP48" s="261"/>
      <c r="AQ48" s="262"/>
      <c r="AR48" s="266"/>
      <c r="AS48" s="261"/>
      <c r="AT48" s="261"/>
      <c r="AU48" s="261"/>
      <c r="AV48" s="262"/>
      <c r="AW48" s="236"/>
      <c r="AX48" s="237"/>
      <c r="AY48" s="237"/>
      <c r="AZ48" s="237"/>
      <c r="BA48" s="237"/>
      <c r="BB48" s="237"/>
      <c r="BC48" s="238"/>
      <c r="BD48" s="236"/>
      <c r="BE48" s="237"/>
      <c r="BF48" s="237"/>
      <c r="BG48" s="237"/>
      <c r="BH48" s="237"/>
      <c r="BI48" s="237"/>
      <c r="BJ48" s="238"/>
      <c r="BK48" s="236"/>
      <c r="BL48" s="237"/>
      <c r="BM48" s="237"/>
      <c r="BN48" s="237"/>
      <c r="BO48" s="237"/>
      <c r="BP48" s="237"/>
      <c r="BQ48" s="238"/>
      <c r="BR48" s="242"/>
      <c r="BS48" s="243"/>
      <c r="BT48" s="243"/>
      <c r="BU48" s="243"/>
      <c r="BV48" s="243"/>
      <c r="BW48" s="243"/>
      <c r="BX48" s="244"/>
      <c r="BY48" s="7"/>
      <c r="BZ48" s="7"/>
      <c r="CA48" s="4"/>
      <c r="CB48" s="78"/>
      <c r="CC48" s="78"/>
      <c r="CD48" s="78"/>
    </row>
    <row r="49" spans="1:82" s="2" customFormat="1" hidden="1" x14ac:dyDescent="0.25">
      <c r="A49" s="270"/>
      <c r="B49" s="270"/>
      <c r="C49" s="270"/>
      <c r="D49" s="270"/>
      <c r="E49" s="270"/>
      <c r="F49" s="270"/>
      <c r="G49" s="270"/>
      <c r="H49" s="270"/>
      <c r="I49" s="270"/>
      <c r="J49" s="270"/>
      <c r="K49" s="270"/>
      <c r="L49" s="270"/>
      <c r="M49" s="270"/>
      <c r="N49" s="270"/>
      <c r="O49" s="270"/>
      <c r="P49" s="270"/>
      <c r="Q49" s="270"/>
      <c r="R49" s="270"/>
      <c r="S49" s="270"/>
      <c r="T49" s="270"/>
      <c r="U49" s="270"/>
      <c r="V49" s="270"/>
      <c r="W49" s="270"/>
      <c r="X49" s="270"/>
      <c r="Y49" s="270"/>
      <c r="Z49" s="270"/>
      <c r="AA49" s="270"/>
      <c r="AB49" s="270"/>
      <c r="AC49" s="270"/>
      <c r="AD49" s="270"/>
      <c r="AE49" s="271"/>
      <c r="AF49" s="263"/>
      <c r="AG49" s="264"/>
      <c r="AH49" s="264"/>
      <c r="AI49" s="265"/>
      <c r="AJ49" s="267"/>
      <c r="AK49" s="268"/>
      <c r="AL49" s="268"/>
      <c r="AM49" s="268"/>
      <c r="AN49" s="268"/>
      <c r="AO49" s="268"/>
      <c r="AP49" s="268"/>
      <c r="AQ49" s="269"/>
      <c r="AR49" s="267"/>
      <c r="AS49" s="268"/>
      <c r="AT49" s="268"/>
      <c r="AU49" s="268"/>
      <c r="AV49" s="269"/>
      <c r="AW49" s="239"/>
      <c r="AX49" s="240"/>
      <c r="AY49" s="240"/>
      <c r="AZ49" s="240"/>
      <c r="BA49" s="240"/>
      <c r="BB49" s="240"/>
      <c r="BC49" s="241"/>
      <c r="BD49" s="239"/>
      <c r="BE49" s="240"/>
      <c r="BF49" s="240"/>
      <c r="BG49" s="240"/>
      <c r="BH49" s="240"/>
      <c r="BI49" s="240"/>
      <c r="BJ49" s="241"/>
      <c r="BK49" s="239"/>
      <c r="BL49" s="240"/>
      <c r="BM49" s="240"/>
      <c r="BN49" s="240"/>
      <c r="BO49" s="240"/>
      <c r="BP49" s="240"/>
      <c r="BQ49" s="241"/>
      <c r="BR49" s="245"/>
      <c r="BS49" s="246"/>
      <c r="BT49" s="246"/>
      <c r="BU49" s="246"/>
      <c r="BV49" s="246"/>
      <c r="BW49" s="246"/>
      <c r="BX49" s="247"/>
      <c r="BY49" s="7"/>
      <c r="BZ49" s="7"/>
      <c r="CA49" s="4"/>
      <c r="CB49" s="78"/>
      <c r="CC49" s="78"/>
      <c r="CD49" s="78"/>
    </row>
    <row r="50" spans="1:82" s="2" customFormat="1" hidden="1" x14ac:dyDescent="0.25">
      <c r="A50" s="254" t="s">
        <v>70</v>
      </c>
      <c r="B50" s="255"/>
      <c r="C50" s="255"/>
      <c r="D50" s="255"/>
      <c r="E50" s="255"/>
      <c r="F50" s="255"/>
      <c r="G50" s="255"/>
      <c r="H50" s="255"/>
      <c r="I50" s="255"/>
      <c r="J50" s="255"/>
      <c r="K50" s="255"/>
      <c r="L50" s="255"/>
      <c r="M50" s="255"/>
      <c r="N50" s="255"/>
      <c r="O50" s="255"/>
      <c r="P50" s="255"/>
      <c r="Q50" s="255"/>
      <c r="R50" s="255"/>
      <c r="S50" s="255"/>
      <c r="T50" s="255"/>
      <c r="U50" s="255"/>
      <c r="V50" s="255"/>
      <c r="W50" s="255"/>
      <c r="X50" s="255"/>
      <c r="Y50" s="255"/>
      <c r="Z50" s="255"/>
      <c r="AA50" s="255"/>
      <c r="AB50" s="255"/>
      <c r="AC50" s="255"/>
      <c r="AD50" s="255"/>
      <c r="AE50" s="256"/>
      <c r="AF50" s="233" t="s">
        <v>45</v>
      </c>
      <c r="AG50" s="234"/>
      <c r="AH50" s="234"/>
      <c r="AI50" s="234"/>
      <c r="AJ50" s="234"/>
      <c r="AK50" s="234"/>
      <c r="AL50" s="234"/>
      <c r="AM50" s="234"/>
      <c r="AN50" s="234"/>
      <c r="AO50" s="234"/>
      <c r="AP50" s="234"/>
      <c r="AQ50" s="234"/>
      <c r="AR50" s="234"/>
      <c r="AS50" s="234"/>
      <c r="AT50" s="234"/>
      <c r="AU50" s="234"/>
      <c r="AV50" s="234"/>
      <c r="AW50" s="232"/>
      <c r="AX50" s="232"/>
      <c r="AY50" s="232"/>
      <c r="AZ50" s="232"/>
      <c r="BA50" s="232"/>
      <c r="BB50" s="232"/>
      <c r="BC50" s="232"/>
      <c r="BD50" s="232"/>
      <c r="BE50" s="232"/>
      <c r="BF50" s="232"/>
      <c r="BG50" s="232"/>
      <c r="BH50" s="232"/>
      <c r="BI50" s="232"/>
      <c r="BJ50" s="232"/>
      <c r="BK50" s="232"/>
      <c r="BL50" s="232"/>
      <c r="BM50" s="232"/>
      <c r="BN50" s="232"/>
      <c r="BO50" s="232"/>
      <c r="BP50" s="232"/>
      <c r="BQ50" s="232"/>
      <c r="BR50" s="230"/>
      <c r="BS50" s="230"/>
      <c r="BT50" s="230"/>
      <c r="BU50" s="230"/>
      <c r="BV50" s="230"/>
      <c r="BW50" s="230"/>
      <c r="BX50" s="231"/>
      <c r="BY50" s="7"/>
      <c r="BZ50" s="7"/>
      <c r="CA50" s="4"/>
      <c r="CB50" s="78"/>
      <c r="CC50" s="78"/>
      <c r="CD50" s="78"/>
    </row>
    <row r="51" spans="1:82" s="2" customFormat="1" hidden="1" x14ac:dyDescent="0.25">
      <c r="A51" s="257" t="s">
        <v>29</v>
      </c>
      <c r="B51" s="258"/>
      <c r="C51" s="258"/>
      <c r="D51" s="258"/>
      <c r="E51" s="258"/>
      <c r="F51" s="258"/>
      <c r="G51" s="258"/>
      <c r="H51" s="258"/>
      <c r="I51" s="258"/>
      <c r="J51" s="258"/>
      <c r="K51" s="258"/>
      <c r="L51" s="258"/>
      <c r="M51" s="258"/>
      <c r="N51" s="258"/>
      <c r="O51" s="258"/>
      <c r="P51" s="258"/>
      <c r="Q51" s="258"/>
      <c r="R51" s="258"/>
      <c r="S51" s="258"/>
      <c r="T51" s="258"/>
      <c r="U51" s="258"/>
      <c r="V51" s="258"/>
      <c r="W51" s="258"/>
      <c r="X51" s="258"/>
      <c r="Y51" s="258"/>
      <c r="Z51" s="258"/>
      <c r="AA51" s="258"/>
      <c r="AB51" s="258"/>
      <c r="AC51" s="258"/>
      <c r="AD51" s="258"/>
      <c r="AE51" s="259"/>
      <c r="AF51" s="260"/>
      <c r="AG51" s="261"/>
      <c r="AH51" s="261"/>
      <c r="AI51" s="262"/>
      <c r="AJ51" s="266"/>
      <c r="AK51" s="261"/>
      <c r="AL51" s="261"/>
      <c r="AM51" s="261"/>
      <c r="AN51" s="261"/>
      <c r="AO51" s="261"/>
      <c r="AP51" s="261"/>
      <c r="AQ51" s="262"/>
      <c r="AR51" s="266"/>
      <c r="AS51" s="261"/>
      <c r="AT51" s="261"/>
      <c r="AU51" s="261"/>
      <c r="AV51" s="262"/>
      <c r="AW51" s="236"/>
      <c r="AX51" s="237"/>
      <c r="AY51" s="237"/>
      <c r="AZ51" s="237"/>
      <c r="BA51" s="237"/>
      <c r="BB51" s="237"/>
      <c r="BC51" s="238"/>
      <c r="BD51" s="236"/>
      <c r="BE51" s="237"/>
      <c r="BF51" s="237"/>
      <c r="BG51" s="237"/>
      <c r="BH51" s="237"/>
      <c r="BI51" s="237"/>
      <c r="BJ51" s="238"/>
      <c r="BK51" s="236"/>
      <c r="BL51" s="237"/>
      <c r="BM51" s="237"/>
      <c r="BN51" s="237"/>
      <c r="BO51" s="237"/>
      <c r="BP51" s="237"/>
      <c r="BQ51" s="238"/>
      <c r="BR51" s="242"/>
      <c r="BS51" s="243"/>
      <c r="BT51" s="243"/>
      <c r="BU51" s="243"/>
      <c r="BV51" s="243"/>
      <c r="BW51" s="243"/>
      <c r="BX51" s="244"/>
      <c r="BY51" s="7"/>
      <c r="BZ51" s="7"/>
      <c r="CA51" s="4"/>
      <c r="CB51" s="78"/>
      <c r="CC51" s="78"/>
      <c r="CD51" s="78"/>
    </row>
    <row r="52" spans="1:82" s="2" customFormat="1" hidden="1" x14ac:dyDescent="0.25">
      <c r="A52" s="270"/>
      <c r="B52" s="270"/>
      <c r="C52" s="270"/>
      <c r="D52" s="270"/>
      <c r="E52" s="270"/>
      <c r="F52" s="270"/>
      <c r="G52" s="270"/>
      <c r="H52" s="270"/>
      <c r="I52" s="270"/>
      <c r="J52" s="270"/>
      <c r="K52" s="270"/>
      <c r="L52" s="270"/>
      <c r="M52" s="270"/>
      <c r="N52" s="270"/>
      <c r="O52" s="270"/>
      <c r="P52" s="270"/>
      <c r="Q52" s="270"/>
      <c r="R52" s="270"/>
      <c r="S52" s="270"/>
      <c r="T52" s="270"/>
      <c r="U52" s="270"/>
      <c r="V52" s="270"/>
      <c r="W52" s="270"/>
      <c r="X52" s="270"/>
      <c r="Y52" s="270"/>
      <c r="Z52" s="270"/>
      <c r="AA52" s="270"/>
      <c r="AB52" s="270"/>
      <c r="AC52" s="270"/>
      <c r="AD52" s="270"/>
      <c r="AE52" s="271"/>
      <c r="AF52" s="263"/>
      <c r="AG52" s="264"/>
      <c r="AH52" s="264"/>
      <c r="AI52" s="265"/>
      <c r="AJ52" s="267"/>
      <c r="AK52" s="268"/>
      <c r="AL52" s="268"/>
      <c r="AM52" s="268"/>
      <c r="AN52" s="268"/>
      <c r="AO52" s="268"/>
      <c r="AP52" s="268"/>
      <c r="AQ52" s="269"/>
      <c r="AR52" s="267"/>
      <c r="AS52" s="268"/>
      <c r="AT52" s="268"/>
      <c r="AU52" s="268"/>
      <c r="AV52" s="269"/>
      <c r="AW52" s="239"/>
      <c r="AX52" s="240"/>
      <c r="AY52" s="240"/>
      <c r="AZ52" s="240"/>
      <c r="BA52" s="240"/>
      <c r="BB52" s="240"/>
      <c r="BC52" s="241"/>
      <c r="BD52" s="239"/>
      <c r="BE52" s="240"/>
      <c r="BF52" s="240"/>
      <c r="BG52" s="240"/>
      <c r="BH52" s="240"/>
      <c r="BI52" s="240"/>
      <c r="BJ52" s="241"/>
      <c r="BK52" s="239"/>
      <c r="BL52" s="240"/>
      <c r="BM52" s="240"/>
      <c r="BN52" s="240"/>
      <c r="BO52" s="240"/>
      <c r="BP52" s="240"/>
      <c r="BQ52" s="241"/>
      <c r="BR52" s="245"/>
      <c r="BS52" s="246"/>
      <c r="BT52" s="246"/>
      <c r="BU52" s="246"/>
      <c r="BV52" s="246"/>
      <c r="BW52" s="246"/>
      <c r="BX52" s="247"/>
      <c r="BY52" s="7"/>
      <c r="BZ52" s="7"/>
      <c r="CA52" s="4"/>
      <c r="CB52" s="78"/>
      <c r="CC52" s="78"/>
      <c r="CD52" s="78"/>
    </row>
    <row r="53" spans="1:82" s="2" customFormat="1" hidden="1" x14ac:dyDescent="0.25">
      <c r="A53" s="320"/>
      <c r="B53" s="321"/>
      <c r="C53" s="321"/>
      <c r="D53" s="321"/>
      <c r="E53" s="321"/>
      <c r="F53" s="321"/>
      <c r="G53" s="321"/>
      <c r="H53" s="321"/>
      <c r="I53" s="321"/>
      <c r="J53" s="321"/>
      <c r="K53" s="321"/>
      <c r="L53" s="321"/>
      <c r="M53" s="321"/>
      <c r="N53" s="321"/>
      <c r="O53" s="321"/>
      <c r="P53" s="321"/>
      <c r="Q53" s="321"/>
      <c r="R53" s="321"/>
      <c r="S53" s="321"/>
      <c r="T53" s="321"/>
      <c r="U53" s="321"/>
      <c r="V53" s="321"/>
      <c r="W53" s="321"/>
      <c r="X53" s="321"/>
      <c r="Y53" s="321"/>
      <c r="Z53" s="321"/>
      <c r="AA53" s="321"/>
      <c r="AB53" s="321"/>
      <c r="AC53" s="321"/>
      <c r="AD53" s="321"/>
      <c r="AE53" s="322"/>
      <c r="AF53" s="250"/>
      <c r="AG53" s="251"/>
      <c r="AH53" s="251"/>
      <c r="AI53" s="252"/>
      <c r="AJ53" s="234"/>
      <c r="AK53" s="234"/>
      <c r="AL53" s="234"/>
      <c r="AM53" s="234"/>
      <c r="AN53" s="234"/>
      <c r="AO53" s="234"/>
      <c r="AP53" s="234"/>
      <c r="AQ53" s="234"/>
      <c r="AR53" s="234"/>
      <c r="AS53" s="234"/>
      <c r="AT53" s="234"/>
      <c r="AU53" s="234"/>
      <c r="AV53" s="234"/>
      <c r="AW53" s="232"/>
      <c r="AX53" s="232"/>
      <c r="AY53" s="232"/>
      <c r="AZ53" s="232"/>
      <c r="BA53" s="232"/>
      <c r="BB53" s="232"/>
      <c r="BC53" s="232"/>
      <c r="BD53" s="232"/>
      <c r="BE53" s="232"/>
      <c r="BF53" s="232"/>
      <c r="BG53" s="232"/>
      <c r="BH53" s="232"/>
      <c r="BI53" s="232"/>
      <c r="BJ53" s="232"/>
      <c r="BK53" s="232"/>
      <c r="BL53" s="232"/>
      <c r="BM53" s="232"/>
      <c r="BN53" s="232"/>
      <c r="BO53" s="232"/>
      <c r="BP53" s="232"/>
      <c r="BQ53" s="232"/>
      <c r="BR53" s="230"/>
      <c r="BS53" s="230"/>
      <c r="BT53" s="230"/>
      <c r="BU53" s="230"/>
      <c r="BV53" s="230"/>
      <c r="BW53" s="230"/>
      <c r="BX53" s="231"/>
      <c r="BY53" s="7"/>
      <c r="BZ53" s="7"/>
      <c r="CA53" s="4"/>
      <c r="CB53" s="78"/>
      <c r="CC53" s="78"/>
      <c r="CD53" s="78"/>
    </row>
    <row r="54" spans="1:82" s="2" customFormat="1" x14ac:dyDescent="0.25">
      <c r="A54" s="275" t="s">
        <v>418</v>
      </c>
      <c r="B54" s="276"/>
      <c r="C54" s="276"/>
      <c r="D54" s="276"/>
      <c r="E54" s="276"/>
      <c r="F54" s="276"/>
      <c r="G54" s="276"/>
      <c r="H54" s="276"/>
      <c r="I54" s="276"/>
      <c r="J54" s="276"/>
      <c r="K54" s="276"/>
      <c r="L54" s="276"/>
      <c r="M54" s="276"/>
      <c r="N54" s="276"/>
      <c r="O54" s="276"/>
      <c r="P54" s="276"/>
      <c r="Q54" s="276"/>
      <c r="R54" s="276"/>
      <c r="S54" s="276"/>
      <c r="T54" s="276"/>
      <c r="U54" s="276"/>
      <c r="V54" s="276"/>
      <c r="W54" s="276"/>
      <c r="X54" s="276"/>
      <c r="Y54" s="276"/>
      <c r="Z54" s="276"/>
      <c r="AA54" s="276"/>
      <c r="AB54" s="276"/>
      <c r="AC54" s="276"/>
      <c r="AD54" s="276"/>
      <c r="AE54" s="277"/>
      <c r="AF54" s="233" t="s">
        <v>46</v>
      </c>
      <c r="AG54" s="234"/>
      <c r="AH54" s="234"/>
      <c r="AI54" s="234"/>
      <c r="AJ54" s="234" t="s">
        <v>34</v>
      </c>
      <c r="AK54" s="234"/>
      <c r="AL54" s="234"/>
      <c r="AM54" s="234"/>
      <c r="AN54" s="234"/>
      <c r="AO54" s="234"/>
      <c r="AP54" s="234"/>
      <c r="AQ54" s="234"/>
      <c r="AR54" s="234"/>
      <c r="AS54" s="234"/>
      <c r="AT54" s="234"/>
      <c r="AU54" s="234"/>
      <c r="AV54" s="234"/>
      <c r="AW54" s="232">
        <f>AW55</f>
        <v>0</v>
      </c>
      <c r="AX54" s="232"/>
      <c r="AY54" s="232"/>
      <c r="AZ54" s="232"/>
      <c r="BA54" s="232"/>
      <c r="BB54" s="232"/>
      <c r="BC54" s="232"/>
      <c r="BD54" s="232">
        <f t="shared" ref="BD54" si="6">BD55</f>
        <v>0</v>
      </c>
      <c r="BE54" s="232"/>
      <c r="BF54" s="232"/>
      <c r="BG54" s="232"/>
      <c r="BH54" s="232"/>
      <c r="BI54" s="232"/>
      <c r="BJ54" s="232"/>
      <c r="BK54" s="232">
        <f t="shared" ref="BK54" si="7">BK55</f>
        <v>0</v>
      </c>
      <c r="BL54" s="232"/>
      <c r="BM54" s="232"/>
      <c r="BN54" s="232"/>
      <c r="BO54" s="232"/>
      <c r="BP54" s="232"/>
      <c r="BQ54" s="232"/>
      <c r="BR54" s="230"/>
      <c r="BS54" s="230"/>
      <c r="BT54" s="230"/>
      <c r="BU54" s="230"/>
      <c r="BV54" s="230"/>
      <c r="BW54" s="230"/>
      <c r="BX54" s="231"/>
      <c r="BY54" s="7"/>
      <c r="BZ54" s="7"/>
      <c r="CA54" s="4"/>
      <c r="CB54" s="78"/>
      <c r="CC54" s="78"/>
      <c r="CD54" s="78"/>
    </row>
    <row r="55" spans="1:82" s="2" customFormat="1" ht="35.25" customHeight="1" x14ac:dyDescent="0.25">
      <c r="A55" s="284" t="s">
        <v>75</v>
      </c>
      <c r="B55" s="285"/>
      <c r="C55" s="285"/>
      <c r="D55" s="285"/>
      <c r="E55" s="285"/>
      <c r="F55" s="285"/>
      <c r="G55" s="285"/>
      <c r="H55" s="285"/>
      <c r="I55" s="285"/>
      <c r="J55" s="285"/>
      <c r="K55" s="285"/>
      <c r="L55" s="285"/>
      <c r="M55" s="285"/>
      <c r="N55" s="285"/>
      <c r="O55" s="285"/>
      <c r="P55" s="285"/>
      <c r="Q55" s="285"/>
      <c r="R55" s="285"/>
      <c r="S55" s="285"/>
      <c r="T55" s="285"/>
      <c r="U55" s="285"/>
      <c r="V55" s="285"/>
      <c r="W55" s="285"/>
      <c r="X55" s="285"/>
      <c r="Y55" s="285"/>
      <c r="Z55" s="285"/>
      <c r="AA55" s="285"/>
      <c r="AB55" s="285"/>
      <c r="AC55" s="285"/>
      <c r="AD55" s="285"/>
      <c r="AE55" s="286"/>
      <c r="AF55" s="233" t="s">
        <v>47</v>
      </c>
      <c r="AG55" s="234"/>
      <c r="AH55" s="234"/>
      <c r="AI55" s="234"/>
      <c r="AJ55" s="234" t="s">
        <v>77</v>
      </c>
      <c r="AK55" s="234"/>
      <c r="AL55" s="234"/>
      <c r="AM55" s="234"/>
      <c r="AN55" s="234"/>
      <c r="AO55" s="234"/>
      <c r="AP55" s="234"/>
      <c r="AQ55" s="234"/>
      <c r="AR55" s="234"/>
      <c r="AS55" s="234"/>
      <c r="AT55" s="234"/>
      <c r="AU55" s="234"/>
      <c r="AV55" s="234"/>
      <c r="AW55" s="232"/>
      <c r="AX55" s="232"/>
      <c r="AY55" s="232"/>
      <c r="AZ55" s="232"/>
      <c r="BA55" s="232"/>
      <c r="BB55" s="232"/>
      <c r="BC55" s="232"/>
      <c r="BD55" s="232"/>
      <c r="BE55" s="232"/>
      <c r="BF55" s="232"/>
      <c r="BG55" s="232"/>
      <c r="BH55" s="232"/>
      <c r="BI55" s="232"/>
      <c r="BJ55" s="232"/>
      <c r="BK55" s="232"/>
      <c r="BL55" s="232"/>
      <c r="BM55" s="232"/>
      <c r="BN55" s="232"/>
      <c r="BO55" s="232"/>
      <c r="BP55" s="232"/>
      <c r="BQ55" s="232"/>
      <c r="BR55" s="230" t="s">
        <v>34</v>
      </c>
      <c r="BS55" s="230"/>
      <c r="BT55" s="230"/>
      <c r="BU55" s="230"/>
      <c r="BV55" s="230"/>
      <c r="BW55" s="230"/>
      <c r="BX55" s="231"/>
      <c r="BY55" s="7"/>
      <c r="BZ55" s="7"/>
      <c r="CA55" s="4"/>
      <c r="CB55" s="78"/>
      <c r="CC55" s="78"/>
      <c r="CD55" s="78"/>
    </row>
    <row r="56" spans="1:82" s="2" customFormat="1" x14ac:dyDescent="0.25">
      <c r="A56" s="323"/>
      <c r="B56" s="324"/>
      <c r="C56" s="324"/>
      <c r="D56" s="324"/>
      <c r="E56" s="324"/>
      <c r="F56" s="324"/>
      <c r="G56" s="324"/>
      <c r="H56" s="324"/>
      <c r="I56" s="324"/>
      <c r="J56" s="324"/>
      <c r="K56" s="324"/>
      <c r="L56" s="324"/>
      <c r="M56" s="324"/>
      <c r="N56" s="324"/>
      <c r="O56" s="324"/>
      <c r="P56" s="324"/>
      <c r="Q56" s="324"/>
      <c r="R56" s="324"/>
      <c r="S56" s="324"/>
      <c r="T56" s="324"/>
      <c r="U56" s="324"/>
      <c r="V56" s="324"/>
      <c r="W56" s="324"/>
      <c r="X56" s="324"/>
      <c r="Y56" s="324"/>
      <c r="Z56" s="324"/>
      <c r="AA56" s="324"/>
      <c r="AB56" s="324"/>
      <c r="AC56" s="324"/>
      <c r="AD56" s="324"/>
      <c r="AE56" s="325"/>
      <c r="AF56" s="250"/>
      <c r="AG56" s="251"/>
      <c r="AH56" s="251"/>
      <c r="AI56" s="252"/>
      <c r="AJ56" s="234"/>
      <c r="AK56" s="234"/>
      <c r="AL56" s="234"/>
      <c r="AM56" s="234"/>
      <c r="AN56" s="234"/>
      <c r="AO56" s="234"/>
      <c r="AP56" s="234"/>
      <c r="AQ56" s="234"/>
      <c r="AR56" s="234"/>
      <c r="AS56" s="234"/>
      <c r="AT56" s="234"/>
      <c r="AU56" s="234"/>
      <c r="AV56" s="234"/>
      <c r="AW56" s="232"/>
      <c r="AX56" s="232"/>
      <c r="AY56" s="232"/>
      <c r="AZ56" s="232"/>
      <c r="BA56" s="232"/>
      <c r="BB56" s="232"/>
      <c r="BC56" s="232"/>
      <c r="BD56" s="232"/>
      <c r="BE56" s="232"/>
      <c r="BF56" s="232"/>
      <c r="BG56" s="232"/>
      <c r="BH56" s="232"/>
      <c r="BI56" s="232"/>
      <c r="BJ56" s="232"/>
      <c r="BK56" s="232"/>
      <c r="BL56" s="232"/>
      <c r="BM56" s="232"/>
      <c r="BN56" s="232"/>
      <c r="BO56" s="232"/>
      <c r="BP56" s="232"/>
      <c r="BQ56" s="232"/>
      <c r="BR56" s="230"/>
      <c r="BS56" s="230"/>
      <c r="BT56" s="230"/>
      <c r="BU56" s="230"/>
      <c r="BV56" s="230"/>
      <c r="BW56" s="230"/>
      <c r="BX56" s="231"/>
      <c r="BY56" s="7"/>
      <c r="BZ56" s="7"/>
      <c r="CA56" s="4"/>
      <c r="CB56" s="78"/>
      <c r="CC56" s="78"/>
      <c r="CD56" s="78"/>
    </row>
    <row r="57" spans="1:82" s="2" customFormat="1" x14ac:dyDescent="0.25">
      <c r="A57" s="310" t="s">
        <v>76</v>
      </c>
      <c r="B57" s="311"/>
      <c r="C57" s="311"/>
      <c r="D57" s="311"/>
      <c r="E57" s="311"/>
      <c r="F57" s="311"/>
      <c r="G57" s="311"/>
      <c r="H57" s="311"/>
      <c r="I57" s="311"/>
      <c r="J57" s="311"/>
      <c r="K57" s="311"/>
      <c r="L57" s="311"/>
      <c r="M57" s="311"/>
      <c r="N57" s="311"/>
      <c r="O57" s="311"/>
      <c r="P57" s="311"/>
      <c r="Q57" s="311"/>
      <c r="R57" s="311"/>
      <c r="S57" s="311"/>
      <c r="T57" s="311"/>
      <c r="U57" s="311"/>
      <c r="V57" s="311"/>
      <c r="W57" s="311"/>
      <c r="X57" s="311"/>
      <c r="Y57" s="311"/>
      <c r="Z57" s="311"/>
      <c r="AA57" s="311"/>
      <c r="AB57" s="311"/>
      <c r="AC57" s="311"/>
      <c r="AD57" s="311"/>
      <c r="AE57" s="312"/>
      <c r="AF57" s="249" t="s">
        <v>48</v>
      </c>
      <c r="AG57" s="248"/>
      <c r="AH57" s="248"/>
      <c r="AI57" s="248"/>
      <c r="AJ57" s="248" t="s">
        <v>34</v>
      </c>
      <c r="AK57" s="248"/>
      <c r="AL57" s="248"/>
      <c r="AM57" s="248"/>
      <c r="AN57" s="248"/>
      <c r="AO57" s="248"/>
      <c r="AP57" s="248"/>
      <c r="AQ57" s="248"/>
      <c r="AR57" s="248" t="s">
        <v>296</v>
      </c>
      <c r="AS57" s="248"/>
      <c r="AT57" s="248"/>
      <c r="AU57" s="248"/>
      <c r="AV57" s="248"/>
      <c r="AW57" s="235">
        <f>AW58+AW70+AW77+AW93+AW99+AW103+AW107</f>
        <v>43894879</v>
      </c>
      <c r="AX57" s="235"/>
      <c r="AY57" s="235"/>
      <c r="AZ57" s="235"/>
      <c r="BA57" s="235"/>
      <c r="BB57" s="235"/>
      <c r="BC57" s="235"/>
      <c r="BD57" s="235">
        <f t="shared" ref="BD57" si="8">BD58+BD70+BD77+BD93+BD99+BD103+BD107</f>
        <v>25974100</v>
      </c>
      <c r="BE57" s="235"/>
      <c r="BF57" s="235"/>
      <c r="BG57" s="235"/>
      <c r="BH57" s="235"/>
      <c r="BI57" s="235"/>
      <c r="BJ57" s="235"/>
      <c r="BK57" s="235">
        <f t="shared" ref="BK57" si="9">BK58+BK70+BK77+BK93+BK99+BK103+BK107</f>
        <v>25958450</v>
      </c>
      <c r="BL57" s="235"/>
      <c r="BM57" s="235"/>
      <c r="BN57" s="235"/>
      <c r="BO57" s="235"/>
      <c r="BP57" s="235"/>
      <c r="BQ57" s="235"/>
      <c r="BR57" s="318"/>
      <c r="BS57" s="318"/>
      <c r="BT57" s="318"/>
      <c r="BU57" s="318"/>
      <c r="BV57" s="318"/>
      <c r="BW57" s="318"/>
      <c r="BX57" s="319"/>
      <c r="BY57" s="7"/>
      <c r="BZ57" s="7"/>
      <c r="CA57" s="4"/>
      <c r="CB57" s="78"/>
      <c r="CC57" s="78"/>
      <c r="CD57" s="78"/>
    </row>
    <row r="58" spans="1:82" s="2" customFormat="1" ht="21.75" customHeight="1" x14ac:dyDescent="0.25">
      <c r="A58" s="275" t="s">
        <v>78</v>
      </c>
      <c r="B58" s="276"/>
      <c r="C58" s="276"/>
      <c r="D58" s="276"/>
      <c r="E58" s="276"/>
      <c r="F58" s="276"/>
      <c r="G58" s="276"/>
      <c r="H58" s="276"/>
      <c r="I58" s="276"/>
      <c r="J58" s="276"/>
      <c r="K58" s="276"/>
      <c r="L58" s="276"/>
      <c r="M58" s="276"/>
      <c r="N58" s="276"/>
      <c r="O58" s="276"/>
      <c r="P58" s="276"/>
      <c r="Q58" s="276"/>
      <c r="R58" s="276"/>
      <c r="S58" s="276"/>
      <c r="T58" s="276"/>
      <c r="U58" s="276"/>
      <c r="V58" s="276"/>
      <c r="W58" s="276"/>
      <c r="X58" s="276"/>
      <c r="Y58" s="276"/>
      <c r="Z58" s="276"/>
      <c r="AA58" s="276"/>
      <c r="AB58" s="276"/>
      <c r="AC58" s="276"/>
      <c r="AD58" s="276"/>
      <c r="AE58" s="277"/>
      <c r="AF58" s="233" t="s">
        <v>49</v>
      </c>
      <c r="AG58" s="234"/>
      <c r="AH58" s="234"/>
      <c r="AI58" s="234"/>
      <c r="AJ58" s="234" t="s">
        <v>34</v>
      </c>
      <c r="AK58" s="234"/>
      <c r="AL58" s="234"/>
      <c r="AM58" s="234"/>
      <c r="AN58" s="234"/>
      <c r="AO58" s="234"/>
      <c r="AP58" s="234"/>
      <c r="AQ58" s="234"/>
      <c r="AR58" s="234" t="s">
        <v>297</v>
      </c>
      <c r="AS58" s="234"/>
      <c r="AT58" s="234"/>
      <c r="AU58" s="234"/>
      <c r="AV58" s="234"/>
      <c r="AW58" s="232">
        <f>AW59+AW60+AW62</f>
        <v>28351511.460000001</v>
      </c>
      <c r="AX58" s="232"/>
      <c r="AY58" s="232"/>
      <c r="AZ58" s="232"/>
      <c r="BA58" s="232"/>
      <c r="BB58" s="232"/>
      <c r="BC58" s="232"/>
      <c r="BD58" s="232">
        <f t="shared" ref="BD58" si="10">BD59+BD60+BD62</f>
        <v>25434100</v>
      </c>
      <c r="BE58" s="232"/>
      <c r="BF58" s="232"/>
      <c r="BG58" s="232"/>
      <c r="BH58" s="232"/>
      <c r="BI58" s="232"/>
      <c r="BJ58" s="232"/>
      <c r="BK58" s="232">
        <f t="shared" ref="BK58" si="11">BK59+BK60+BK62</f>
        <v>25418450</v>
      </c>
      <c r="BL58" s="232"/>
      <c r="BM58" s="232"/>
      <c r="BN58" s="232"/>
      <c r="BO58" s="232"/>
      <c r="BP58" s="232"/>
      <c r="BQ58" s="232"/>
      <c r="BR58" s="230" t="s">
        <v>34</v>
      </c>
      <c r="BS58" s="230"/>
      <c r="BT58" s="230"/>
      <c r="BU58" s="230"/>
      <c r="BV58" s="230"/>
      <c r="BW58" s="230"/>
      <c r="BX58" s="231"/>
      <c r="BY58" s="7"/>
      <c r="BZ58" s="7"/>
      <c r="CA58" s="4"/>
      <c r="CB58" s="78"/>
      <c r="CC58" s="78"/>
      <c r="CD58" s="78"/>
    </row>
    <row r="59" spans="1:82" s="2" customFormat="1" ht="24" customHeight="1" x14ac:dyDescent="0.25">
      <c r="A59" s="308" t="s">
        <v>79</v>
      </c>
      <c r="B59" s="308"/>
      <c r="C59" s="308"/>
      <c r="D59" s="308"/>
      <c r="E59" s="308"/>
      <c r="F59" s="308"/>
      <c r="G59" s="308"/>
      <c r="H59" s="308"/>
      <c r="I59" s="308"/>
      <c r="J59" s="308"/>
      <c r="K59" s="308"/>
      <c r="L59" s="308"/>
      <c r="M59" s="308"/>
      <c r="N59" s="308"/>
      <c r="O59" s="308"/>
      <c r="P59" s="308"/>
      <c r="Q59" s="308"/>
      <c r="R59" s="308"/>
      <c r="S59" s="308"/>
      <c r="T59" s="308"/>
      <c r="U59" s="308"/>
      <c r="V59" s="308"/>
      <c r="W59" s="308"/>
      <c r="X59" s="308"/>
      <c r="Y59" s="308"/>
      <c r="Z59" s="308"/>
      <c r="AA59" s="308"/>
      <c r="AB59" s="308"/>
      <c r="AC59" s="308"/>
      <c r="AD59" s="308"/>
      <c r="AE59" s="309"/>
      <c r="AF59" s="233" t="s">
        <v>50</v>
      </c>
      <c r="AG59" s="234"/>
      <c r="AH59" s="234"/>
      <c r="AI59" s="234"/>
      <c r="AJ59" s="234" t="s">
        <v>84</v>
      </c>
      <c r="AK59" s="234"/>
      <c r="AL59" s="234"/>
      <c r="AM59" s="234"/>
      <c r="AN59" s="234"/>
      <c r="AO59" s="234"/>
      <c r="AP59" s="234"/>
      <c r="AQ59" s="234"/>
      <c r="AR59" s="234" t="s">
        <v>298</v>
      </c>
      <c r="AS59" s="234"/>
      <c r="AT59" s="234"/>
      <c r="AU59" s="234"/>
      <c r="AV59" s="234"/>
      <c r="AW59" s="232">
        <f>11841300+487700+7543900+2368271.94+312628.06</f>
        <v>22553800</v>
      </c>
      <c r="AX59" s="232"/>
      <c r="AY59" s="232"/>
      <c r="AZ59" s="232"/>
      <c r="BA59" s="232"/>
      <c r="BB59" s="232"/>
      <c r="BC59" s="232"/>
      <c r="BD59" s="232">
        <f>11990800+7543900</f>
        <v>19534700</v>
      </c>
      <c r="BE59" s="232"/>
      <c r="BF59" s="232"/>
      <c r="BG59" s="232"/>
      <c r="BH59" s="232"/>
      <c r="BI59" s="232"/>
      <c r="BJ59" s="232"/>
      <c r="BK59" s="232">
        <f>11978800+7543900</f>
        <v>19522700</v>
      </c>
      <c r="BL59" s="232"/>
      <c r="BM59" s="232"/>
      <c r="BN59" s="232"/>
      <c r="BO59" s="232"/>
      <c r="BP59" s="232"/>
      <c r="BQ59" s="232"/>
      <c r="BR59" s="230" t="s">
        <v>34</v>
      </c>
      <c r="BS59" s="230"/>
      <c r="BT59" s="230"/>
      <c r="BU59" s="230"/>
      <c r="BV59" s="230"/>
      <c r="BW59" s="230"/>
      <c r="BX59" s="231"/>
      <c r="BY59" s="7"/>
      <c r="BZ59" s="7"/>
      <c r="CA59" s="4"/>
      <c r="CB59" s="79">
        <f>AW59-'заработная плата 111'!M16-'заработная плата 111'!M31-'заработная плата 111'!M46</f>
        <v>-7.9990713857114315E-6</v>
      </c>
      <c r="CC59" s="79">
        <f>BD59-'заработная плата 111'!N16-'заработная плата 111'!N31</f>
        <v>0</v>
      </c>
      <c r="CD59" s="79">
        <f>BK59-'заработная плата 111'!O16-'заработная плата 111'!O31</f>
        <v>0</v>
      </c>
    </row>
    <row r="60" spans="1:82" s="2" customFormat="1" x14ac:dyDescent="0.25">
      <c r="A60" s="316" t="s">
        <v>80</v>
      </c>
      <c r="B60" s="316"/>
      <c r="C60" s="316"/>
      <c r="D60" s="316"/>
      <c r="E60" s="316"/>
      <c r="F60" s="316"/>
      <c r="G60" s="316"/>
      <c r="H60" s="316"/>
      <c r="I60" s="316"/>
      <c r="J60" s="316"/>
      <c r="K60" s="316"/>
      <c r="L60" s="316"/>
      <c r="M60" s="316"/>
      <c r="N60" s="316"/>
      <c r="O60" s="316"/>
      <c r="P60" s="316"/>
      <c r="Q60" s="316"/>
      <c r="R60" s="316"/>
      <c r="S60" s="316"/>
      <c r="T60" s="316"/>
      <c r="U60" s="316"/>
      <c r="V60" s="316"/>
      <c r="W60" s="316"/>
      <c r="X60" s="316"/>
      <c r="Y60" s="316"/>
      <c r="Z60" s="316"/>
      <c r="AA60" s="316"/>
      <c r="AB60" s="316"/>
      <c r="AC60" s="316"/>
      <c r="AD60" s="316"/>
      <c r="AE60" s="317"/>
      <c r="AF60" s="233" t="s">
        <v>51</v>
      </c>
      <c r="AG60" s="234"/>
      <c r="AH60" s="234"/>
      <c r="AI60" s="234"/>
      <c r="AJ60" s="234" t="s">
        <v>85</v>
      </c>
      <c r="AK60" s="234"/>
      <c r="AL60" s="234"/>
      <c r="AM60" s="234"/>
      <c r="AN60" s="234"/>
      <c r="AO60" s="234"/>
      <c r="AP60" s="234"/>
      <c r="AQ60" s="234"/>
      <c r="AR60" s="234" t="s">
        <v>299</v>
      </c>
      <c r="AS60" s="234"/>
      <c r="AT60" s="234"/>
      <c r="AU60" s="234"/>
      <c r="AV60" s="234"/>
      <c r="AW60" s="232"/>
      <c r="AX60" s="232"/>
      <c r="AY60" s="232"/>
      <c r="AZ60" s="232"/>
      <c r="BA60" s="232"/>
      <c r="BB60" s="232"/>
      <c r="BC60" s="232"/>
      <c r="BD60" s="232"/>
      <c r="BE60" s="232"/>
      <c r="BF60" s="232"/>
      <c r="BG60" s="232"/>
      <c r="BH60" s="232"/>
      <c r="BI60" s="232"/>
      <c r="BJ60" s="232"/>
      <c r="BK60" s="232"/>
      <c r="BL60" s="232"/>
      <c r="BM60" s="232"/>
      <c r="BN60" s="232"/>
      <c r="BO60" s="232"/>
      <c r="BP60" s="232"/>
      <c r="BQ60" s="232"/>
      <c r="BR60" s="230" t="s">
        <v>34</v>
      </c>
      <c r="BS60" s="230"/>
      <c r="BT60" s="230"/>
      <c r="BU60" s="230"/>
      <c r="BV60" s="230"/>
      <c r="BW60" s="230"/>
      <c r="BX60" s="231"/>
      <c r="BY60" s="7"/>
      <c r="BZ60" s="7"/>
      <c r="CA60" s="4"/>
      <c r="CB60" s="78"/>
      <c r="CC60" s="78"/>
      <c r="CD60" s="78"/>
    </row>
    <row r="61" spans="1:82" s="2" customFormat="1" ht="23.25" hidden="1" customHeight="1" x14ac:dyDescent="0.25">
      <c r="A61" s="257" t="s">
        <v>81</v>
      </c>
      <c r="B61" s="258"/>
      <c r="C61" s="258"/>
      <c r="D61" s="258"/>
      <c r="E61" s="258"/>
      <c r="F61" s="258"/>
      <c r="G61" s="258"/>
      <c r="H61" s="258"/>
      <c r="I61" s="258"/>
      <c r="J61" s="258"/>
      <c r="K61" s="258"/>
      <c r="L61" s="258"/>
      <c r="M61" s="258"/>
      <c r="N61" s="258"/>
      <c r="O61" s="258"/>
      <c r="P61" s="258"/>
      <c r="Q61" s="258"/>
      <c r="R61" s="258"/>
      <c r="S61" s="258"/>
      <c r="T61" s="258"/>
      <c r="U61" s="258"/>
      <c r="V61" s="258"/>
      <c r="W61" s="258"/>
      <c r="X61" s="258"/>
      <c r="Y61" s="258"/>
      <c r="Z61" s="258"/>
      <c r="AA61" s="258"/>
      <c r="AB61" s="258"/>
      <c r="AC61" s="258"/>
      <c r="AD61" s="258"/>
      <c r="AE61" s="274"/>
      <c r="AF61" s="233" t="s">
        <v>71</v>
      </c>
      <c r="AG61" s="234"/>
      <c r="AH61" s="234"/>
      <c r="AI61" s="234"/>
      <c r="AJ61" s="234" t="s">
        <v>86</v>
      </c>
      <c r="AK61" s="234"/>
      <c r="AL61" s="234"/>
      <c r="AM61" s="234"/>
      <c r="AN61" s="234"/>
      <c r="AO61" s="234"/>
      <c r="AP61" s="234"/>
      <c r="AQ61" s="234"/>
      <c r="AR61" s="234"/>
      <c r="AS61" s="234"/>
      <c r="AT61" s="234"/>
      <c r="AU61" s="234"/>
      <c r="AV61" s="234"/>
      <c r="AW61" s="232"/>
      <c r="AX61" s="232"/>
      <c r="AY61" s="232"/>
      <c r="AZ61" s="232"/>
      <c r="BA61" s="232"/>
      <c r="BB61" s="232"/>
      <c r="BC61" s="232"/>
      <c r="BD61" s="232"/>
      <c r="BE61" s="232"/>
      <c r="BF61" s="232"/>
      <c r="BG61" s="232"/>
      <c r="BH61" s="232"/>
      <c r="BI61" s="232"/>
      <c r="BJ61" s="232"/>
      <c r="BK61" s="232"/>
      <c r="BL61" s="232"/>
      <c r="BM61" s="232"/>
      <c r="BN61" s="232"/>
      <c r="BO61" s="232"/>
      <c r="BP61" s="232"/>
      <c r="BQ61" s="232"/>
      <c r="BR61" s="230" t="s">
        <v>34</v>
      </c>
      <c r="BS61" s="230"/>
      <c r="BT61" s="230"/>
      <c r="BU61" s="230"/>
      <c r="BV61" s="230"/>
      <c r="BW61" s="230"/>
      <c r="BX61" s="231"/>
      <c r="BY61" s="7"/>
      <c r="BZ61" s="7"/>
      <c r="CA61" s="4"/>
      <c r="CB61" s="78"/>
      <c r="CC61" s="78"/>
      <c r="CD61" s="78"/>
    </row>
    <row r="62" spans="1:82" s="2" customFormat="1" ht="35.25" customHeight="1" x14ac:dyDescent="0.25">
      <c r="A62" s="305" t="s">
        <v>207</v>
      </c>
      <c r="B62" s="306"/>
      <c r="C62" s="306"/>
      <c r="D62" s="306"/>
      <c r="E62" s="306"/>
      <c r="F62" s="306"/>
      <c r="G62" s="306"/>
      <c r="H62" s="306"/>
      <c r="I62" s="306"/>
      <c r="J62" s="306"/>
      <c r="K62" s="306"/>
      <c r="L62" s="306"/>
      <c r="M62" s="306"/>
      <c r="N62" s="306"/>
      <c r="O62" s="306"/>
      <c r="P62" s="306"/>
      <c r="Q62" s="306"/>
      <c r="R62" s="306"/>
      <c r="S62" s="306"/>
      <c r="T62" s="306"/>
      <c r="U62" s="306"/>
      <c r="V62" s="306"/>
      <c r="W62" s="306"/>
      <c r="X62" s="306"/>
      <c r="Y62" s="306"/>
      <c r="Z62" s="306"/>
      <c r="AA62" s="306"/>
      <c r="AB62" s="306"/>
      <c r="AC62" s="306"/>
      <c r="AD62" s="306"/>
      <c r="AE62" s="307"/>
      <c r="AF62" s="233" t="s">
        <v>72</v>
      </c>
      <c r="AG62" s="234"/>
      <c r="AH62" s="234"/>
      <c r="AI62" s="234"/>
      <c r="AJ62" s="234" t="s">
        <v>87</v>
      </c>
      <c r="AK62" s="234"/>
      <c r="AL62" s="234"/>
      <c r="AM62" s="234"/>
      <c r="AN62" s="234"/>
      <c r="AO62" s="234"/>
      <c r="AP62" s="234"/>
      <c r="AQ62" s="234"/>
      <c r="AR62" s="234" t="s">
        <v>300</v>
      </c>
      <c r="AS62" s="234"/>
      <c r="AT62" s="234"/>
      <c r="AU62" s="234"/>
      <c r="AV62" s="234"/>
      <c r="AW62" s="232">
        <f>AW63</f>
        <v>5797711.46</v>
      </c>
      <c r="AX62" s="232"/>
      <c r="AY62" s="232"/>
      <c r="AZ62" s="232"/>
      <c r="BA62" s="232"/>
      <c r="BB62" s="232"/>
      <c r="BC62" s="232"/>
      <c r="BD62" s="232">
        <f>BD63</f>
        <v>5899400</v>
      </c>
      <c r="BE62" s="232"/>
      <c r="BF62" s="232"/>
      <c r="BG62" s="232"/>
      <c r="BH62" s="232"/>
      <c r="BI62" s="232"/>
      <c r="BJ62" s="232"/>
      <c r="BK62" s="232">
        <f>BK63</f>
        <v>5895750</v>
      </c>
      <c r="BL62" s="232"/>
      <c r="BM62" s="232"/>
      <c r="BN62" s="232"/>
      <c r="BO62" s="232"/>
      <c r="BP62" s="232"/>
      <c r="BQ62" s="232"/>
      <c r="BR62" s="230" t="s">
        <v>34</v>
      </c>
      <c r="BS62" s="230"/>
      <c r="BT62" s="230"/>
      <c r="BU62" s="230"/>
      <c r="BV62" s="230"/>
      <c r="BW62" s="230"/>
      <c r="BX62" s="231"/>
      <c r="BY62" s="7"/>
      <c r="BZ62" s="7"/>
      <c r="CA62" s="4"/>
      <c r="CB62" s="78"/>
      <c r="CC62" s="78"/>
      <c r="CD62" s="78"/>
    </row>
    <row r="63" spans="1:82" s="2" customFormat="1" ht="22.5" customHeight="1" x14ac:dyDescent="0.25">
      <c r="A63" s="302" t="s">
        <v>82</v>
      </c>
      <c r="B63" s="303"/>
      <c r="C63" s="303"/>
      <c r="D63" s="303"/>
      <c r="E63" s="303"/>
      <c r="F63" s="303"/>
      <c r="G63" s="303"/>
      <c r="H63" s="303"/>
      <c r="I63" s="303"/>
      <c r="J63" s="303"/>
      <c r="K63" s="303"/>
      <c r="L63" s="303"/>
      <c r="M63" s="303"/>
      <c r="N63" s="303"/>
      <c r="O63" s="303"/>
      <c r="P63" s="303"/>
      <c r="Q63" s="303"/>
      <c r="R63" s="303"/>
      <c r="S63" s="303"/>
      <c r="T63" s="303"/>
      <c r="U63" s="303"/>
      <c r="V63" s="303"/>
      <c r="W63" s="303"/>
      <c r="X63" s="303"/>
      <c r="Y63" s="303"/>
      <c r="Z63" s="303"/>
      <c r="AA63" s="303"/>
      <c r="AB63" s="303"/>
      <c r="AC63" s="303"/>
      <c r="AD63" s="303"/>
      <c r="AE63" s="304"/>
      <c r="AF63" s="233" t="s">
        <v>73</v>
      </c>
      <c r="AG63" s="234"/>
      <c r="AH63" s="234"/>
      <c r="AI63" s="234"/>
      <c r="AJ63" s="234" t="s">
        <v>87</v>
      </c>
      <c r="AK63" s="234"/>
      <c r="AL63" s="234"/>
      <c r="AM63" s="234"/>
      <c r="AN63" s="234"/>
      <c r="AO63" s="234"/>
      <c r="AP63" s="234"/>
      <c r="AQ63" s="234"/>
      <c r="AR63" s="234" t="s">
        <v>300</v>
      </c>
      <c r="AS63" s="234"/>
      <c r="AT63" s="234"/>
      <c r="AU63" s="234"/>
      <c r="AV63" s="234"/>
      <c r="AW63" s="232">
        <f>3576000+147300+1643200-305906.64+689804.42+94413.68-47100</f>
        <v>5797711.46</v>
      </c>
      <c r="AX63" s="232"/>
      <c r="AY63" s="232"/>
      <c r="AZ63" s="232"/>
      <c r="BA63" s="232"/>
      <c r="BB63" s="232"/>
      <c r="BC63" s="232"/>
      <c r="BD63" s="232">
        <f>3621200+2278200</f>
        <v>5899400</v>
      </c>
      <c r="BE63" s="232"/>
      <c r="BF63" s="232"/>
      <c r="BG63" s="232"/>
      <c r="BH63" s="232"/>
      <c r="BI63" s="232"/>
      <c r="BJ63" s="232"/>
      <c r="BK63" s="232">
        <f>3617550+2278200</f>
        <v>5895750</v>
      </c>
      <c r="BL63" s="232"/>
      <c r="BM63" s="232"/>
      <c r="BN63" s="232"/>
      <c r="BO63" s="232"/>
      <c r="BP63" s="232"/>
      <c r="BQ63" s="232"/>
      <c r="BR63" s="230" t="s">
        <v>34</v>
      </c>
      <c r="BS63" s="230"/>
      <c r="BT63" s="230"/>
      <c r="BU63" s="230"/>
      <c r="BV63" s="230"/>
      <c r="BW63" s="230"/>
      <c r="BX63" s="231"/>
      <c r="BY63" s="7"/>
      <c r="BZ63" s="7"/>
      <c r="CA63" s="4"/>
      <c r="CB63" s="79">
        <f>AW63-'налоги 119 '!I23-'налоги 119 '!I44-'налоги 119 '!I65</f>
        <v>0</v>
      </c>
      <c r="CC63" s="79">
        <f>BD63-'налоги 119 '!K23-'налоги 119 '!K44</f>
        <v>0</v>
      </c>
      <c r="CD63" s="79">
        <f>BK63-'налоги 119 '!M23-'налоги 119 '!M44</f>
        <v>0</v>
      </c>
    </row>
    <row r="64" spans="1:82" s="2" customFormat="1" hidden="1" x14ac:dyDescent="0.25">
      <c r="A64" s="299" t="s">
        <v>83</v>
      </c>
      <c r="B64" s="300"/>
      <c r="C64" s="300"/>
      <c r="D64" s="300"/>
      <c r="E64" s="300"/>
      <c r="F64" s="300"/>
      <c r="G64" s="300"/>
      <c r="H64" s="300"/>
      <c r="I64" s="300"/>
      <c r="J64" s="300"/>
      <c r="K64" s="300"/>
      <c r="L64" s="300"/>
      <c r="M64" s="300"/>
      <c r="N64" s="300"/>
      <c r="O64" s="300"/>
      <c r="P64" s="300"/>
      <c r="Q64" s="300"/>
      <c r="R64" s="300"/>
      <c r="S64" s="300"/>
      <c r="T64" s="300"/>
      <c r="U64" s="300"/>
      <c r="V64" s="300"/>
      <c r="W64" s="300"/>
      <c r="X64" s="300"/>
      <c r="Y64" s="300"/>
      <c r="Z64" s="300"/>
      <c r="AA64" s="300"/>
      <c r="AB64" s="300"/>
      <c r="AC64" s="300"/>
      <c r="AD64" s="300"/>
      <c r="AE64" s="301"/>
      <c r="AF64" s="233" t="s">
        <v>74</v>
      </c>
      <c r="AG64" s="234"/>
      <c r="AH64" s="234"/>
      <c r="AI64" s="234"/>
      <c r="AJ64" s="234" t="s">
        <v>87</v>
      </c>
      <c r="AK64" s="234"/>
      <c r="AL64" s="234"/>
      <c r="AM64" s="234"/>
      <c r="AN64" s="234"/>
      <c r="AO64" s="234"/>
      <c r="AP64" s="234"/>
      <c r="AQ64" s="234"/>
      <c r="AR64" s="234"/>
      <c r="AS64" s="234"/>
      <c r="AT64" s="234"/>
      <c r="AU64" s="234"/>
      <c r="AV64" s="234"/>
      <c r="AW64" s="232"/>
      <c r="AX64" s="232"/>
      <c r="AY64" s="232"/>
      <c r="AZ64" s="232"/>
      <c r="BA64" s="232"/>
      <c r="BB64" s="232"/>
      <c r="BC64" s="232"/>
      <c r="BD64" s="232"/>
      <c r="BE64" s="232"/>
      <c r="BF64" s="232"/>
      <c r="BG64" s="232"/>
      <c r="BH64" s="232"/>
      <c r="BI64" s="232"/>
      <c r="BJ64" s="232"/>
      <c r="BK64" s="232"/>
      <c r="BL64" s="232"/>
      <c r="BM64" s="232"/>
      <c r="BN64" s="232"/>
      <c r="BO64" s="232"/>
      <c r="BP64" s="232"/>
      <c r="BQ64" s="232"/>
      <c r="BR64" s="230" t="s">
        <v>34</v>
      </c>
      <c r="BS64" s="230"/>
      <c r="BT64" s="230"/>
      <c r="BU64" s="230"/>
      <c r="BV64" s="230"/>
      <c r="BW64" s="230"/>
      <c r="BX64" s="231"/>
      <c r="BY64" s="7"/>
      <c r="BZ64" s="7"/>
      <c r="CA64" s="4"/>
      <c r="CB64" s="78"/>
      <c r="CC64" s="78"/>
      <c r="CD64" s="78"/>
    </row>
    <row r="65" spans="1:82" s="2" customFormat="1" ht="22.5" hidden="1" customHeight="1" x14ac:dyDescent="0.25">
      <c r="A65" s="257" t="s">
        <v>88</v>
      </c>
      <c r="B65" s="258"/>
      <c r="C65" s="258"/>
      <c r="D65" s="258"/>
      <c r="E65" s="258"/>
      <c r="F65" s="258"/>
      <c r="G65" s="258"/>
      <c r="H65" s="258"/>
      <c r="I65" s="258"/>
      <c r="J65" s="258"/>
      <c r="K65" s="258"/>
      <c r="L65" s="258"/>
      <c r="M65" s="258"/>
      <c r="N65" s="258"/>
      <c r="O65" s="258"/>
      <c r="P65" s="258"/>
      <c r="Q65" s="258"/>
      <c r="R65" s="258"/>
      <c r="S65" s="258"/>
      <c r="T65" s="258"/>
      <c r="U65" s="258"/>
      <c r="V65" s="258"/>
      <c r="W65" s="258"/>
      <c r="X65" s="258"/>
      <c r="Y65" s="258"/>
      <c r="Z65" s="258"/>
      <c r="AA65" s="258"/>
      <c r="AB65" s="258"/>
      <c r="AC65" s="258"/>
      <c r="AD65" s="258"/>
      <c r="AE65" s="274"/>
      <c r="AF65" s="233" t="s">
        <v>89</v>
      </c>
      <c r="AG65" s="234"/>
      <c r="AH65" s="234"/>
      <c r="AI65" s="234"/>
      <c r="AJ65" s="234" t="s">
        <v>90</v>
      </c>
      <c r="AK65" s="234"/>
      <c r="AL65" s="234"/>
      <c r="AM65" s="234"/>
      <c r="AN65" s="234"/>
      <c r="AO65" s="234"/>
      <c r="AP65" s="234"/>
      <c r="AQ65" s="234"/>
      <c r="AR65" s="234"/>
      <c r="AS65" s="234"/>
      <c r="AT65" s="234"/>
      <c r="AU65" s="234"/>
      <c r="AV65" s="234"/>
      <c r="AW65" s="232"/>
      <c r="AX65" s="232"/>
      <c r="AY65" s="232"/>
      <c r="AZ65" s="232"/>
      <c r="BA65" s="232"/>
      <c r="BB65" s="232"/>
      <c r="BC65" s="232"/>
      <c r="BD65" s="232"/>
      <c r="BE65" s="232"/>
      <c r="BF65" s="232"/>
      <c r="BG65" s="232"/>
      <c r="BH65" s="232"/>
      <c r="BI65" s="232"/>
      <c r="BJ65" s="232"/>
      <c r="BK65" s="232"/>
      <c r="BL65" s="232"/>
      <c r="BM65" s="232"/>
      <c r="BN65" s="232"/>
      <c r="BO65" s="232"/>
      <c r="BP65" s="232"/>
      <c r="BQ65" s="232"/>
      <c r="BR65" s="230" t="s">
        <v>34</v>
      </c>
      <c r="BS65" s="230"/>
      <c r="BT65" s="230"/>
      <c r="BU65" s="230"/>
      <c r="BV65" s="230"/>
      <c r="BW65" s="230"/>
      <c r="BX65" s="231"/>
      <c r="BY65" s="7"/>
      <c r="BZ65" s="7"/>
      <c r="CA65" s="4"/>
      <c r="CB65" s="78"/>
      <c r="CC65" s="78"/>
      <c r="CD65" s="78"/>
    </row>
    <row r="66" spans="1:82" s="2" customFormat="1" ht="22.5" hidden="1" customHeight="1" x14ac:dyDescent="0.25">
      <c r="A66" s="257" t="s">
        <v>220</v>
      </c>
      <c r="B66" s="258"/>
      <c r="C66" s="258"/>
      <c r="D66" s="258"/>
      <c r="E66" s="258"/>
      <c r="F66" s="258"/>
      <c r="G66" s="258"/>
      <c r="H66" s="258"/>
      <c r="I66" s="258"/>
      <c r="J66" s="258"/>
      <c r="K66" s="258"/>
      <c r="L66" s="258"/>
      <c r="M66" s="258"/>
      <c r="N66" s="258"/>
      <c r="O66" s="258"/>
      <c r="P66" s="258"/>
      <c r="Q66" s="258"/>
      <c r="R66" s="258"/>
      <c r="S66" s="258"/>
      <c r="T66" s="258"/>
      <c r="U66" s="258"/>
      <c r="V66" s="258"/>
      <c r="W66" s="258"/>
      <c r="X66" s="258"/>
      <c r="Y66" s="258"/>
      <c r="Z66" s="258"/>
      <c r="AA66" s="258"/>
      <c r="AB66" s="258"/>
      <c r="AC66" s="258"/>
      <c r="AD66" s="258"/>
      <c r="AE66" s="274"/>
      <c r="AF66" s="233" t="s">
        <v>93</v>
      </c>
      <c r="AG66" s="234"/>
      <c r="AH66" s="234"/>
      <c r="AI66" s="234"/>
      <c r="AJ66" s="234" t="s">
        <v>221</v>
      </c>
      <c r="AK66" s="234"/>
      <c r="AL66" s="234"/>
      <c r="AM66" s="234"/>
      <c r="AN66" s="234"/>
      <c r="AO66" s="234"/>
      <c r="AP66" s="234"/>
      <c r="AQ66" s="234"/>
      <c r="AR66" s="234"/>
      <c r="AS66" s="234"/>
      <c r="AT66" s="234"/>
      <c r="AU66" s="234"/>
      <c r="AV66" s="234"/>
      <c r="AW66" s="232"/>
      <c r="AX66" s="232"/>
      <c r="AY66" s="232"/>
      <c r="AZ66" s="232"/>
      <c r="BA66" s="232"/>
      <c r="BB66" s="232"/>
      <c r="BC66" s="232"/>
      <c r="BD66" s="232"/>
      <c r="BE66" s="232"/>
      <c r="BF66" s="232"/>
      <c r="BG66" s="232"/>
      <c r="BH66" s="232"/>
      <c r="BI66" s="232"/>
      <c r="BJ66" s="232"/>
      <c r="BK66" s="232"/>
      <c r="BL66" s="232"/>
      <c r="BM66" s="232"/>
      <c r="BN66" s="232"/>
      <c r="BO66" s="232"/>
      <c r="BP66" s="232"/>
      <c r="BQ66" s="232"/>
      <c r="BR66" s="230" t="s">
        <v>34</v>
      </c>
      <c r="BS66" s="230"/>
      <c r="BT66" s="230"/>
      <c r="BU66" s="230"/>
      <c r="BV66" s="230"/>
      <c r="BW66" s="230"/>
      <c r="BX66" s="231"/>
      <c r="BY66" s="7"/>
      <c r="BZ66" s="7"/>
      <c r="CA66" s="4"/>
      <c r="CB66" s="78"/>
      <c r="CC66" s="78"/>
      <c r="CD66" s="78"/>
    </row>
    <row r="67" spans="1:82" s="2" customFormat="1" ht="24" hidden="1" customHeight="1" x14ac:dyDescent="0.25">
      <c r="A67" s="257" t="s">
        <v>95</v>
      </c>
      <c r="B67" s="258"/>
      <c r="C67" s="258"/>
      <c r="D67" s="258"/>
      <c r="E67" s="258"/>
      <c r="F67" s="258"/>
      <c r="G67" s="258"/>
      <c r="H67" s="258"/>
      <c r="I67" s="258"/>
      <c r="J67" s="258"/>
      <c r="K67" s="258"/>
      <c r="L67" s="258"/>
      <c r="M67" s="258"/>
      <c r="N67" s="258"/>
      <c r="O67" s="258"/>
      <c r="P67" s="258"/>
      <c r="Q67" s="258"/>
      <c r="R67" s="258"/>
      <c r="S67" s="258"/>
      <c r="T67" s="258"/>
      <c r="U67" s="258"/>
      <c r="V67" s="258"/>
      <c r="W67" s="258"/>
      <c r="X67" s="258"/>
      <c r="Y67" s="258"/>
      <c r="Z67" s="258"/>
      <c r="AA67" s="258"/>
      <c r="AB67" s="258"/>
      <c r="AC67" s="258"/>
      <c r="AD67" s="258"/>
      <c r="AE67" s="274"/>
      <c r="AF67" s="233" t="s">
        <v>94</v>
      </c>
      <c r="AG67" s="234"/>
      <c r="AH67" s="234"/>
      <c r="AI67" s="234"/>
      <c r="AJ67" s="234" t="s">
        <v>91</v>
      </c>
      <c r="AK67" s="234"/>
      <c r="AL67" s="234"/>
      <c r="AM67" s="234"/>
      <c r="AN67" s="234"/>
      <c r="AO67" s="234"/>
      <c r="AP67" s="234"/>
      <c r="AQ67" s="234"/>
      <c r="AR67" s="234"/>
      <c r="AS67" s="234"/>
      <c r="AT67" s="234"/>
      <c r="AU67" s="234"/>
      <c r="AV67" s="234"/>
      <c r="AW67" s="232"/>
      <c r="AX67" s="232"/>
      <c r="AY67" s="232"/>
      <c r="AZ67" s="232"/>
      <c r="BA67" s="232"/>
      <c r="BB67" s="232"/>
      <c r="BC67" s="232"/>
      <c r="BD67" s="232"/>
      <c r="BE67" s="232"/>
      <c r="BF67" s="232"/>
      <c r="BG67" s="232"/>
      <c r="BH67" s="232"/>
      <c r="BI67" s="232"/>
      <c r="BJ67" s="232"/>
      <c r="BK67" s="232"/>
      <c r="BL67" s="232"/>
      <c r="BM67" s="232"/>
      <c r="BN67" s="232"/>
      <c r="BO67" s="232"/>
      <c r="BP67" s="232"/>
      <c r="BQ67" s="232"/>
      <c r="BR67" s="230" t="s">
        <v>34</v>
      </c>
      <c r="BS67" s="230"/>
      <c r="BT67" s="230"/>
      <c r="BU67" s="230"/>
      <c r="BV67" s="230"/>
      <c r="BW67" s="230"/>
      <c r="BX67" s="231"/>
      <c r="BY67" s="7"/>
      <c r="BZ67" s="7"/>
      <c r="CA67" s="4"/>
      <c r="CB67" s="78"/>
      <c r="CC67" s="78"/>
      <c r="CD67" s="78"/>
    </row>
    <row r="68" spans="1:82" s="2" customFormat="1" ht="25.5" hidden="1" customHeight="1" x14ac:dyDescent="0.25">
      <c r="A68" s="257" t="s">
        <v>222</v>
      </c>
      <c r="B68" s="258"/>
      <c r="C68" s="258"/>
      <c r="D68" s="258"/>
      <c r="E68" s="258"/>
      <c r="F68" s="258"/>
      <c r="G68" s="258"/>
      <c r="H68" s="258"/>
      <c r="I68" s="258"/>
      <c r="J68" s="258"/>
      <c r="K68" s="258"/>
      <c r="L68" s="258"/>
      <c r="M68" s="258"/>
      <c r="N68" s="258"/>
      <c r="O68" s="258"/>
      <c r="P68" s="258"/>
      <c r="Q68" s="258"/>
      <c r="R68" s="258"/>
      <c r="S68" s="258"/>
      <c r="T68" s="258"/>
      <c r="U68" s="258"/>
      <c r="V68" s="258"/>
      <c r="W68" s="258"/>
      <c r="X68" s="258"/>
      <c r="Y68" s="258"/>
      <c r="Z68" s="258"/>
      <c r="AA68" s="258"/>
      <c r="AB68" s="258"/>
      <c r="AC68" s="258"/>
      <c r="AD68" s="258"/>
      <c r="AE68" s="274"/>
      <c r="AF68" s="233" t="s">
        <v>223</v>
      </c>
      <c r="AG68" s="234"/>
      <c r="AH68" s="234"/>
      <c r="AI68" s="234"/>
      <c r="AJ68" s="234" t="s">
        <v>92</v>
      </c>
      <c r="AK68" s="234"/>
      <c r="AL68" s="234"/>
      <c r="AM68" s="234"/>
      <c r="AN68" s="234"/>
      <c r="AO68" s="234"/>
      <c r="AP68" s="234"/>
      <c r="AQ68" s="234"/>
      <c r="AR68" s="234"/>
      <c r="AS68" s="234"/>
      <c r="AT68" s="234"/>
      <c r="AU68" s="234"/>
      <c r="AV68" s="234"/>
      <c r="AW68" s="232"/>
      <c r="AX68" s="232"/>
      <c r="AY68" s="232"/>
      <c r="AZ68" s="232"/>
      <c r="BA68" s="232"/>
      <c r="BB68" s="232"/>
      <c r="BC68" s="232"/>
      <c r="BD68" s="232"/>
      <c r="BE68" s="232"/>
      <c r="BF68" s="232"/>
      <c r="BG68" s="232"/>
      <c r="BH68" s="232"/>
      <c r="BI68" s="232"/>
      <c r="BJ68" s="232"/>
      <c r="BK68" s="232"/>
      <c r="BL68" s="232"/>
      <c r="BM68" s="232"/>
      <c r="BN68" s="232"/>
      <c r="BO68" s="232"/>
      <c r="BP68" s="232"/>
      <c r="BQ68" s="232"/>
      <c r="BR68" s="230" t="s">
        <v>34</v>
      </c>
      <c r="BS68" s="230"/>
      <c r="BT68" s="230"/>
      <c r="BU68" s="230"/>
      <c r="BV68" s="230"/>
      <c r="BW68" s="230"/>
      <c r="BX68" s="231"/>
      <c r="BY68" s="7"/>
      <c r="BZ68" s="7"/>
      <c r="CA68" s="4"/>
      <c r="CB68" s="78"/>
      <c r="CC68" s="78"/>
      <c r="CD68" s="78"/>
    </row>
    <row r="69" spans="1:82" s="2" customFormat="1" ht="24.75" hidden="1" customHeight="1" x14ac:dyDescent="0.25">
      <c r="A69" s="299" t="s">
        <v>96</v>
      </c>
      <c r="B69" s="300"/>
      <c r="C69" s="300"/>
      <c r="D69" s="300"/>
      <c r="E69" s="300"/>
      <c r="F69" s="300"/>
      <c r="G69" s="300"/>
      <c r="H69" s="300"/>
      <c r="I69" s="300"/>
      <c r="J69" s="300"/>
      <c r="K69" s="300"/>
      <c r="L69" s="300"/>
      <c r="M69" s="300"/>
      <c r="N69" s="300"/>
      <c r="O69" s="300"/>
      <c r="P69" s="300"/>
      <c r="Q69" s="300"/>
      <c r="R69" s="300"/>
      <c r="S69" s="300"/>
      <c r="T69" s="300"/>
      <c r="U69" s="300"/>
      <c r="V69" s="300"/>
      <c r="W69" s="300"/>
      <c r="X69" s="300"/>
      <c r="Y69" s="300"/>
      <c r="Z69" s="300"/>
      <c r="AA69" s="300"/>
      <c r="AB69" s="300"/>
      <c r="AC69" s="300"/>
      <c r="AD69" s="300"/>
      <c r="AE69" s="301"/>
      <c r="AF69" s="233" t="s">
        <v>224</v>
      </c>
      <c r="AG69" s="234"/>
      <c r="AH69" s="234"/>
      <c r="AI69" s="234"/>
      <c r="AJ69" s="234" t="s">
        <v>92</v>
      </c>
      <c r="AK69" s="234"/>
      <c r="AL69" s="234"/>
      <c r="AM69" s="234"/>
      <c r="AN69" s="234"/>
      <c r="AO69" s="234"/>
      <c r="AP69" s="234"/>
      <c r="AQ69" s="234"/>
      <c r="AR69" s="234"/>
      <c r="AS69" s="234"/>
      <c r="AT69" s="234"/>
      <c r="AU69" s="234"/>
      <c r="AV69" s="234"/>
      <c r="AW69" s="232"/>
      <c r="AX69" s="232"/>
      <c r="AY69" s="232"/>
      <c r="AZ69" s="232"/>
      <c r="BA69" s="232"/>
      <c r="BB69" s="232"/>
      <c r="BC69" s="232"/>
      <c r="BD69" s="232"/>
      <c r="BE69" s="232"/>
      <c r="BF69" s="232"/>
      <c r="BG69" s="232"/>
      <c r="BH69" s="232"/>
      <c r="BI69" s="232"/>
      <c r="BJ69" s="232"/>
      <c r="BK69" s="232"/>
      <c r="BL69" s="232"/>
      <c r="BM69" s="232"/>
      <c r="BN69" s="232"/>
      <c r="BO69" s="232"/>
      <c r="BP69" s="232"/>
      <c r="BQ69" s="232"/>
      <c r="BR69" s="230" t="s">
        <v>34</v>
      </c>
      <c r="BS69" s="230"/>
      <c r="BT69" s="230"/>
      <c r="BU69" s="230"/>
      <c r="BV69" s="230"/>
      <c r="BW69" s="230"/>
      <c r="BX69" s="231"/>
      <c r="BY69" s="7"/>
      <c r="BZ69" s="7"/>
      <c r="CA69" s="4"/>
      <c r="CB69" s="78"/>
      <c r="CC69" s="78"/>
      <c r="CD69" s="78"/>
    </row>
    <row r="70" spans="1:82" s="2" customFormat="1" x14ac:dyDescent="0.25">
      <c r="A70" s="412" t="s">
        <v>107</v>
      </c>
      <c r="B70" s="413"/>
      <c r="C70" s="413"/>
      <c r="D70" s="413"/>
      <c r="E70" s="413"/>
      <c r="F70" s="413"/>
      <c r="G70" s="413"/>
      <c r="H70" s="413"/>
      <c r="I70" s="413"/>
      <c r="J70" s="413"/>
      <c r="K70" s="413"/>
      <c r="L70" s="413"/>
      <c r="M70" s="413"/>
      <c r="N70" s="413"/>
      <c r="O70" s="413"/>
      <c r="P70" s="413"/>
      <c r="Q70" s="413"/>
      <c r="R70" s="413"/>
      <c r="S70" s="413"/>
      <c r="T70" s="413"/>
      <c r="U70" s="413"/>
      <c r="V70" s="413"/>
      <c r="W70" s="413"/>
      <c r="X70" s="413"/>
      <c r="Y70" s="413"/>
      <c r="Z70" s="413"/>
      <c r="AA70" s="413"/>
      <c r="AB70" s="413"/>
      <c r="AC70" s="413"/>
      <c r="AD70" s="413"/>
      <c r="AE70" s="414"/>
      <c r="AF70" s="233" t="s">
        <v>97</v>
      </c>
      <c r="AG70" s="234"/>
      <c r="AH70" s="234"/>
      <c r="AI70" s="234"/>
      <c r="AJ70" s="234" t="s">
        <v>110</v>
      </c>
      <c r="AK70" s="234"/>
      <c r="AL70" s="234"/>
      <c r="AM70" s="234"/>
      <c r="AN70" s="234"/>
      <c r="AO70" s="234"/>
      <c r="AP70" s="234"/>
      <c r="AQ70" s="234"/>
      <c r="AR70" s="248"/>
      <c r="AS70" s="248"/>
      <c r="AT70" s="248"/>
      <c r="AU70" s="248"/>
      <c r="AV70" s="248"/>
      <c r="AW70" s="235">
        <f>AW71</f>
        <v>0</v>
      </c>
      <c r="AX70" s="235"/>
      <c r="AY70" s="235"/>
      <c r="AZ70" s="235"/>
      <c r="BA70" s="235"/>
      <c r="BB70" s="235"/>
      <c r="BC70" s="235"/>
      <c r="BD70" s="235">
        <f t="shared" ref="BD70" si="12">BD71</f>
        <v>0</v>
      </c>
      <c r="BE70" s="235"/>
      <c r="BF70" s="235"/>
      <c r="BG70" s="235"/>
      <c r="BH70" s="235"/>
      <c r="BI70" s="235"/>
      <c r="BJ70" s="235"/>
      <c r="BK70" s="235">
        <f t="shared" ref="BK70" si="13">BK71</f>
        <v>0</v>
      </c>
      <c r="BL70" s="235"/>
      <c r="BM70" s="235"/>
      <c r="BN70" s="235"/>
      <c r="BO70" s="235"/>
      <c r="BP70" s="235"/>
      <c r="BQ70" s="235"/>
      <c r="BR70" s="230" t="s">
        <v>34</v>
      </c>
      <c r="BS70" s="230"/>
      <c r="BT70" s="230"/>
      <c r="BU70" s="230"/>
      <c r="BV70" s="230"/>
      <c r="BW70" s="230"/>
      <c r="BX70" s="231"/>
      <c r="BY70" s="7"/>
      <c r="BZ70" s="7"/>
      <c r="CA70" s="4"/>
      <c r="CB70" s="78"/>
      <c r="CC70" s="78"/>
      <c r="CD70" s="78"/>
    </row>
    <row r="71" spans="1:82" s="2" customFormat="1" ht="33.75" customHeight="1" x14ac:dyDescent="0.25">
      <c r="A71" s="415" t="s">
        <v>108</v>
      </c>
      <c r="B71" s="416"/>
      <c r="C71" s="416"/>
      <c r="D71" s="416"/>
      <c r="E71" s="416"/>
      <c r="F71" s="416"/>
      <c r="G71" s="416"/>
      <c r="H71" s="416"/>
      <c r="I71" s="416"/>
      <c r="J71" s="416"/>
      <c r="K71" s="416"/>
      <c r="L71" s="416"/>
      <c r="M71" s="416"/>
      <c r="N71" s="416"/>
      <c r="O71" s="416"/>
      <c r="P71" s="416"/>
      <c r="Q71" s="416"/>
      <c r="R71" s="416"/>
      <c r="S71" s="416"/>
      <c r="T71" s="416"/>
      <c r="U71" s="416"/>
      <c r="V71" s="416"/>
      <c r="W71" s="416"/>
      <c r="X71" s="416"/>
      <c r="Y71" s="416"/>
      <c r="Z71" s="416"/>
      <c r="AA71" s="416"/>
      <c r="AB71" s="416"/>
      <c r="AC71" s="416"/>
      <c r="AD71" s="416"/>
      <c r="AE71" s="417"/>
      <c r="AF71" s="233" t="s">
        <v>98</v>
      </c>
      <c r="AG71" s="234"/>
      <c r="AH71" s="234"/>
      <c r="AI71" s="234"/>
      <c r="AJ71" s="234" t="s">
        <v>111</v>
      </c>
      <c r="AK71" s="234"/>
      <c r="AL71" s="234"/>
      <c r="AM71" s="234"/>
      <c r="AN71" s="234"/>
      <c r="AO71" s="234"/>
      <c r="AP71" s="234"/>
      <c r="AQ71" s="234"/>
      <c r="AR71" s="234"/>
      <c r="AS71" s="234"/>
      <c r="AT71" s="234"/>
      <c r="AU71" s="234"/>
      <c r="AV71" s="234"/>
      <c r="AW71" s="232">
        <f>AW72</f>
        <v>0</v>
      </c>
      <c r="AX71" s="232"/>
      <c r="AY71" s="232"/>
      <c r="AZ71" s="232"/>
      <c r="BA71" s="232"/>
      <c r="BB71" s="232"/>
      <c r="BC71" s="232"/>
      <c r="BD71" s="232">
        <f t="shared" ref="BD71" si="14">BD72</f>
        <v>0</v>
      </c>
      <c r="BE71" s="232"/>
      <c r="BF71" s="232"/>
      <c r="BG71" s="232"/>
      <c r="BH71" s="232"/>
      <c r="BI71" s="232"/>
      <c r="BJ71" s="232"/>
      <c r="BK71" s="232">
        <f t="shared" ref="BK71" si="15">BK72</f>
        <v>0</v>
      </c>
      <c r="BL71" s="232"/>
      <c r="BM71" s="232"/>
      <c r="BN71" s="232"/>
      <c r="BO71" s="232"/>
      <c r="BP71" s="232"/>
      <c r="BQ71" s="232"/>
      <c r="BR71" s="230" t="s">
        <v>34</v>
      </c>
      <c r="BS71" s="230"/>
      <c r="BT71" s="230"/>
      <c r="BU71" s="230"/>
      <c r="BV71" s="230"/>
      <c r="BW71" s="230"/>
      <c r="BX71" s="231"/>
      <c r="BY71" s="7"/>
      <c r="BZ71" s="7"/>
      <c r="CA71" s="4"/>
      <c r="CB71" s="78"/>
      <c r="CC71" s="78"/>
      <c r="CD71" s="78"/>
    </row>
    <row r="72" spans="1:82" s="2" customFormat="1" ht="36" customHeight="1" x14ac:dyDescent="0.25">
      <c r="A72" s="294" t="s">
        <v>109</v>
      </c>
      <c r="B72" s="295"/>
      <c r="C72" s="295"/>
      <c r="D72" s="295"/>
      <c r="E72" s="295"/>
      <c r="F72" s="295"/>
      <c r="G72" s="295"/>
      <c r="H72" s="295"/>
      <c r="I72" s="295"/>
      <c r="J72" s="295"/>
      <c r="K72" s="295"/>
      <c r="L72" s="295"/>
      <c r="M72" s="295"/>
      <c r="N72" s="295"/>
      <c r="O72" s="295"/>
      <c r="P72" s="295"/>
      <c r="Q72" s="295"/>
      <c r="R72" s="295"/>
      <c r="S72" s="295"/>
      <c r="T72" s="295"/>
      <c r="U72" s="295"/>
      <c r="V72" s="295"/>
      <c r="W72" s="295"/>
      <c r="X72" s="295"/>
      <c r="Y72" s="295"/>
      <c r="Z72" s="295"/>
      <c r="AA72" s="295"/>
      <c r="AB72" s="295"/>
      <c r="AC72" s="295"/>
      <c r="AD72" s="295"/>
      <c r="AE72" s="296"/>
      <c r="AF72" s="233" t="s">
        <v>99</v>
      </c>
      <c r="AG72" s="234"/>
      <c r="AH72" s="234"/>
      <c r="AI72" s="234"/>
      <c r="AJ72" s="234" t="s">
        <v>112</v>
      </c>
      <c r="AK72" s="234"/>
      <c r="AL72" s="234"/>
      <c r="AM72" s="234"/>
      <c r="AN72" s="234"/>
      <c r="AO72" s="234"/>
      <c r="AP72" s="234"/>
      <c r="AQ72" s="234"/>
      <c r="AR72" s="234" t="s">
        <v>301</v>
      </c>
      <c r="AS72" s="234"/>
      <c r="AT72" s="234"/>
      <c r="AU72" s="234"/>
      <c r="AV72" s="234"/>
      <c r="AW72" s="232"/>
      <c r="AX72" s="232"/>
      <c r="AY72" s="232"/>
      <c r="AZ72" s="232"/>
      <c r="BA72" s="232"/>
      <c r="BB72" s="232"/>
      <c r="BC72" s="232"/>
      <c r="BD72" s="232"/>
      <c r="BE72" s="232"/>
      <c r="BF72" s="232"/>
      <c r="BG72" s="232"/>
      <c r="BH72" s="232"/>
      <c r="BI72" s="232"/>
      <c r="BJ72" s="232"/>
      <c r="BK72" s="232"/>
      <c r="BL72" s="232"/>
      <c r="BM72" s="232"/>
      <c r="BN72" s="232"/>
      <c r="BO72" s="232"/>
      <c r="BP72" s="232"/>
      <c r="BQ72" s="232"/>
      <c r="BR72" s="230" t="s">
        <v>34</v>
      </c>
      <c r="BS72" s="230"/>
      <c r="BT72" s="230"/>
      <c r="BU72" s="230"/>
      <c r="BV72" s="230"/>
      <c r="BW72" s="230"/>
      <c r="BX72" s="231"/>
      <c r="BY72" s="7"/>
      <c r="BZ72" s="7"/>
      <c r="CA72" s="4"/>
      <c r="CB72" s="78"/>
      <c r="CC72" s="78"/>
      <c r="CD72" s="78"/>
    </row>
    <row r="73" spans="1:82" s="2" customFormat="1" hidden="1" x14ac:dyDescent="0.25">
      <c r="A73" s="418"/>
      <c r="B73" s="419"/>
      <c r="C73" s="419"/>
      <c r="D73" s="419"/>
      <c r="E73" s="419"/>
      <c r="F73" s="419"/>
      <c r="G73" s="419"/>
      <c r="H73" s="419"/>
      <c r="I73" s="419"/>
      <c r="J73" s="419"/>
      <c r="K73" s="419"/>
      <c r="L73" s="419"/>
      <c r="M73" s="419"/>
      <c r="N73" s="419"/>
      <c r="O73" s="419"/>
      <c r="P73" s="419"/>
      <c r="Q73" s="419"/>
      <c r="R73" s="419"/>
      <c r="S73" s="419"/>
      <c r="T73" s="419"/>
      <c r="U73" s="419"/>
      <c r="V73" s="419"/>
      <c r="W73" s="419"/>
      <c r="X73" s="419"/>
      <c r="Y73" s="419"/>
      <c r="Z73" s="419"/>
      <c r="AA73" s="419"/>
      <c r="AB73" s="419"/>
      <c r="AC73" s="419"/>
      <c r="AD73" s="419"/>
      <c r="AE73" s="420"/>
      <c r="AF73" s="250"/>
      <c r="AG73" s="251"/>
      <c r="AH73" s="251"/>
      <c r="AI73" s="252"/>
      <c r="AJ73" s="234"/>
      <c r="AK73" s="234"/>
      <c r="AL73" s="234"/>
      <c r="AM73" s="234"/>
      <c r="AN73" s="234"/>
      <c r="AO73" s="234"/>
      <c r="AP73" s="234"/>
      <c r="AQ73" s="234"/>
      <c r="AR73" s="234"/>
      <c r="AS73" s="234"/>
      <c r="AT73" s="234"/>
      <c r="AU73" s="234"/>
      <c r="AV73" s="234"/>
      <c r="AW73" s="232"/>
      <c r="AX73" s="232"/>
      <c r="AY73" s="232"/>
      <c r="AZ73" s="232"/>
      <c r="BA73" s="232"/>
      <c r="BB73" s="232"/>
      <c r="BC73" s="232"/>
      <c r="BD73" s="232"/>
      <c r="BE73" s="232"/>
      <c r="BF73" s="232"/>
      <c r="BG73" s="232"/>
      <c r="BH73" s="232"/>
      <c r="BI73" s="232"/>
      <c r="BJ73" s="232"/>
      <c r="BK73" s="232"/>
      <c r="BL73" s="232"/>
      <c r="BM73" s="232"/>
      <c r="BN73" s="232"/>
      <c r="BO73" s="232"/>
      <c r="BP73" s="232"/>
      <c r="BQ73" s="232"/>
      <c r="BR73" s="230"/>
      <c r="BS73" s="230"/>
      <c r="BT73" s="230"/>
      <c r="BU73" s="230"/>
      <c r="BV73" s="230"/>
      <c r="BW73" s="230"/>
      <c r="BX73" s="231"/>
      <c r="BY73" s="7"/>
      <c r="BZ73" s="7"/>
      <c r="CA73" s="4"/>
      <c r="CB73" s="78"/>
      <c r="CC73" s="78"/>
      <c r="CD73" s="78"/>
    </row>
    <row r="74" spans="1:82" s="2" customFormat="1" ht="24.75" hidden="1" customHeight="1" x14ac:dyDescent="0.25">
      <c r="A74" s="257" t="s">
        <v>113</v>
      </c>
      <c r="B74" s="258"/>
      <c r="C74" s="258"/>
      <c r="D74" s="258"/>
      <c r="E74" s="258"/>
      <c r="F74" s="258"/>
      <c r="G74" s="258"/>
      <c r="H74" s="258"/>
      <c r="I74" s="258"/>
      <c r="J74" s="258"/>
      <c r="K74" s="258"/>
      <c r="L74" s="258"/>
      <c r="M74" s="258"/>
      <c r="N74" s="258"/>
      <c r="O74" s="258"/>
      <c r="P74" s="258"/>
      <c r="Q74" s="258"/>
      <c r="R74" s="258"/>
      <c r="S74" s="258"/>
      <c r="T74" s="258"/>
      <c r="U74" s="258"/>
      <c r="V74" s="258"/>
      <c r="W74" s="258"/>
      <c r="X74" s="258"/>
      <c r="Y74" s="258"/>
      <c r="Z74" s="258"/>
      <c r="AA74" s="258"/>
      <c r="AB74" s="258"/>
      <c r="AC74" s="258"/>
      <c r="AD74" s="258"/>
      <c r="AE74" s="274"/>
      <c r="AF74" s="233" t="s">
        <v>100</v>
      </c>
      <c r="AG74" s="234"/>
      <c r="AH74" s="234"/>
      <c r="AI74" s="234"/>
      <c r="AJ74" s="234" t="s">
        <v>116</v>
      </c>
      <c r="AK74" s="234"/>
      <c r="AL74" s="234"/>
      <c r="AM74" s="234"/>
      <c r="AN74" s="234"/>
      <c r="AO74" s="234"/>
      <c r="AP74" s="234"/>
      <c r="AQ74" s="234"/>
      <c r="AR74" s="234"/>
      <c r="AS74" s="234"/>
      <c r="AT74" s="234"/>
      <c r="AU74" s="234"/>
      <c r="AV74" s="234"/>
      <c r="AW74" s="232"/>
      <c r="AX74" s="232"/>
      <c r="AY74" s="232"/>
      <c r="AZ74" s="232"/>
      <c r="BA74" s="232"/>
      <c r="BB74" s="232"/>
      <c r="BC74" s="232"/>
      <c r="BD74" s="232"/>
      <c r="BE74" s="232"/>
      <c r="BF74" s="232"/>
      <c r="BG74" s="232"/>
      <c r="BH74" s="232"/>
      <c r="BI74" s="232"/>
      <c r="BJ74" s="232"/>
      <c r="BK74" s="232"/>
      <c r="BL74" s="232"/>
      <c r="BM74" s="232"/>
      <c r="BN74" s="232"/>
      <c r="BO74" s="232"/>
      <c r="BP74" s="232"/>
      <c r="BQ74" s="232"/>
      <c r="BR74" s="230" t="s">
        <v>34</v>
      </c>
      <c r="BS74" s="230"/>
      <c r="BT74" s="230"/>
      <c r="BU74" s="230"/>
      <c r="BV74" s="230"/>
      <c r="BW74" s="230"/>
      <c r="BX74" s="231"/>
      <c r="BY74" s="7"/>
      <c r="BZ74" s="7"/>
      <c r="CA74" s="4"/>
      <c r="CB74" s="78"/>
      <c r="CC74" s="78"/>
      <c r="CD74" s="78"/>
    </row>
    <row r="75" spans="1:82" s="2" customFormat="1" ht="49.5" hidden="1" customHeight="1" x14ac:dyDescent="0.25">
      <c r="A75" s="257" t="s">
        <v>114</v>
      </c>
      <c r="B75" s="258"/>
      <c r="C75" s="258"/>
      <c r="D75" s="258"/>
      <c r="E75" s="258"/>
      <c r="F75" s="258"/>
      <c r="G75" s="258"/>
      <c r="H75" s="258"/>
      <c r="I75" s="258"/>
      <c r="J75" s="258"/>
      <c r="K75" s="258"/>
      <c r="L75" s="258"/>
      <c r="M75" s="258"/>
      <c r="N75" s="258"/>
      <c r="O75" s="258"/>
      <c r="P75" s="258"/>
      <c r="Q75" s="258"/>
      <c r="R75" s="258"/>
      <c r="S75" s="258"/>
      <c r="T75" s="258"/>
      <c r="U75" s="258"/>
      <c r="V75" s="258"/>
      <c r="W75" s="258"/>
      <c r="X75" s="258"/>
      <c r="Y75" s="258"/>
      <c r="Z75" s="258"/>
      <c r="AA75" s="258"/>
      <c r="AB75" s="258"/>
      <c r="AC75" s="258"/>
      <c r="AD75" s="258"/>
      <c r="AE75" s="274"/>
      <c r="AF75" s="233" t="s">
        <v>101</v>
      </c>
      <c r="AG75" s="234"/>
      <c r="AH75" s="234"/>
      <c r="AI75" s="234"/>
      <c r="AJ75" s="234" t="s">
        <v>117</v>
      </c>
      <c r="AK75" s="234"/>
      <c r="AL75" s="234"/>
      <c r="AM75" s="234"/>
      <c r="AN75" s="234"/>
      <c r="AO75" s="234"/>
      <c r="AP75" s="234"/>
      <c r="AQ75" s="234"/>
      <c r="AR75" s="234"/>
      <c r="AS75" s="234"/>
      <c r="AT75" s="234"/>
      <c r="AU75" s="234"/>
      <c r="AV75" s="234"/>
      <c r="AW75" s="232"/>
      <c r="AX75" s="232"/>
      <c r="AY75" s="232"/>
      <c r="AZ75" s="232"/>
      <c r="BA75" s="232"/>
      <c r="BB75" s="232"/>
      <c r="BC75" s="232"/>
      <c r="BD75" s="232"/>
      <c r="BE75" s="232"/>
      <c r="BF75" s="232"/>
      <c r="BG75" s="232"/>
      <c r="BH75" s="232"/>
      <c r="BI75" s="232"/>
      <c r="BJ75" s="232"/>
      <c r="BK75" s="232"/>
      <c r="BL75" s="232"/>
      <c r="BM75" s="232"/>
      <c r="BN75" s="232"/>
      <c r="BO75" s="232"/>
      <c r="BP75" s="232"/>
      <c r="BQ75" s="232"/>
      <c r="BR75" s="230" t="s">
        <v>34</v>
      </c>
      <c r="BS75" s="230"/>
      <c r="BT75" s="230"/>
      <c r="BU75" s="230"/>
      <c r="BV75" s="230"/>
      <c r="BW75" s="230"/>
      <c r="BX75" s="231"/>
      <c r="BY75" s="7"/>
      <c r="BZ75" s="7"/>
      <c r="CA75" s="4"/>
      <c r="CB75" s="78"/>
      <c r="CC75" s="78"/>
      <c r="CD75" s="78"/>
    </row>
    <row r="76" spans="1:82" s="2" customFormat="1" ht="12" hidden="1" customHeight="1" x14ac:dyDescent="0.25">
      <c r="A76" s="331" t="s">
        <v>225</v>
      </c>
      <c r="B76" s="331"/>
      <c r="C76" s="331"/>
      <c r="D76" s="331"/>
      <c r="E76" s="331"/>
      <c r="F76" s="331"/>
      <c r="G76" s="331"/>
      <c r="H76" s="331"/>
      <c r="I76" s="331"/>
      <c r="J76" s="331"/>
      <c r="K76" s="331"/>
      <c r="L76" s="331"/>
      <c r="M76" s="331"/>
      <c r="N76" s="331"/>
      <c r="O76" s="331"/>
      <c r="P76" s="331"/>
      <c r="Q76" s="331"/>
      <c r="R76" s="331"/>
      <c r="S76" s="331"/>
      <c r="T76" s="331"/>
      <c r="U76" s="331"/>
      <c r="V76" s="331"/>
      <c r="W76" s="331"/>
      <c r="X76" s="331"/>
      <c r="Y76" s="331"/>
      <c r="Z76" s="331"/>
      <c r="AA76" s="331"/>
      <c r="AB76" s="331"/>
      <c r="AC76" s="331"/>
      <c r="AD76" s="331"/>
      <c r="AE76" s="332"/>
      <c r="AF76" s="233" t="s">
        <v>102</v>
      </c>
      <c r="AG76" s="234"/>
      <c r="AH76" s="234"/>
      <c r="AI76" s="234"/>
      <c r="AJ76" s="234" t="s">
        <v>118</v>
      </c>
      <c r="AK76" s="234"/>
      <c r="AL76" s="234"/>
      <c r="AM76" s="234"/>
      <c r="AN76" s="234"/>
      <c r="AO76" s="234"/>
      <c r="AP76" s="234"/>
      <c r="AQ76" s="234"/>
      <c r="AR76" s="234"/>
      <c r="AS76" s="234"/>
      <c r="AT76" s="234"/>
      <c r="AU76" s="234"/>
      <c r="AV76" s="234"/>
      <c r="AW76" s="232"/>
      <c r="AX76" s="232"/>
      <c r="AY76" s="232"/>
      <c r="AZ76" s="232"/>
      <c r="BA76" s="232"/>
      <c r="BB76" s="232"/>
      <c r="BC76" s="232"/>
      <c r="BD76" s="232"/>
      <c r="BE76" s="232"/>
      <c r="BF76" s="232"/>
      <c r="BG76" s="232"/>
      <c r="BH76" s="232"/>
      <c r="BI76" s="232"/>
      <c r="BJ76" s="232"/>
      <c r="BK76" s="232"/>
      <c r="BL76" s="232"/>
      <c r="BM76" s="232"/>
      <c r="BN76" s="232"/>
      <c r="BO76" s="232"/>
      <c r="BP76" s="232"/>
      <c r="BQ76" s="232"/>
      <c r="BR76" s="230" t="s">
        <v>34</v>
      </c>
      <c r="BS76" s="230"/>
      <c r="BT76" s="230"/>
      <c r="BU76" s="230"/>
      <c r="BV76" s="230"/>
      <c r="BW76" s="230"/>
      <c r="BX76" s="231"/>
      <c r="BY76" s="7"/>
      <c r="BZ76" s="7"/>
      <c r="CA76" s="4"/>
      <c r="CB76" s="78"/>
      <c r="CC76" s="78"/>
      <c r="CD76" s="78"/>
    </row>
    <row r="77" spans="1:82" s="2" customFormat="1" x14ac:dyDescent="0.25">
      <c r="A77" s="275" t="s">
        <v>115</v>
      </c>
      <c r="B77" s="276"/>
      <c r="C77" s="276"/>
      <c r="D77" s="276"/>
      <c r="E77" s="276"/>
      <c r="F77" s="276"/>
      <c r="G77" s="276"/>
      <c r="H77" s="276"/>
      <c r="I77" s="276"/>
      <c r="J77" s="276"/>
      <c r="K77" s="276"/>
      <c r="L77" s="276"/>
      <c r="M77" s="276"/>
      <c r="N77" s="276"/>
      <c r="O77" s="276"/>
      <c r="P77" s="276"/>
      <c r="Q77" s="276"/>
      <c r="R77" s="276"/>
      <c r="S77" s="276"/>
      <c r="T77" s="276"/>
      <c r="U77" s="276"/>
      <c r="V77" s="276"/>
      <c r="W77" s="276"/>
      <c r="X77" s="276"/>
      <c r="Y77" s="276"/>
      <c r="Z77" s="276"/>
      <c r="AA77" s="276"/>
      <c r="AB77" s="276"/>
      <c r="AC77" s="276"/>
      <c r="AD77" s="276"/>
      <c r="AE77" s="277"/>
      <c r="AF77" s="233" t="s">
        <v>103</v>
      </c>
      <c r="AG77" s="234"/>
      <c r="AH77" s="234"/>
      <c r="AI77" s="234"/>
      <c r="AJ77" s="234" t="s">
        <v>119</v>
      </c>
      <c r="AK77" s="234"/>
      <c r="AL77" s="234"/>
      <c r="AM77" s="234"/>
      <c r="AN77" s="234"/>
      <c r="AO77" s="234"/>
      <c r="AP77" s="234"/>
      <c r="AQ77" s="234"/>
      <c r="AR77" s="234"/>
      <c r="AS77" s="234"/>
      <c r="AT77" s="234"/>
      <c r="AU77" s="234"/>
      <c r="AV77" s="234"/>
      <c r="AW77" s="232">
        <f>AW78+AW79+AW80+AW81+AW82</f>
        <v>3359800</v>
      </c>
      <c r="AX77" s="232"/>
      <c r="AY77" s="232"/>
      <c r="AZ77" s="232"/>
      <c r="BA77" s="232"/>
      <c r="BB77" s="232"/>
      <c r="BC77" s="232"/>
      <c r="BD77" s="232">
        <f t="shared" ref="BD77" si="16">BD78+BD79+BD80+BD81+BD82</f>
        <v>0</v>
      </c>
      <c r="BE77" s="232"/>
      <c r="BF77" s="232"/>
      <c r="BG77" s="232"/>
      <c r="BH77" s="232"/>
      <c r="BI77" s="232"/>
      <c r="BJ77" s="232"/>
      <c r="BK77" s="232">
        <f t="shared" ref="BK77" si="17">BK78+BK79+BK80+BK81+BK82</f>
        <v>0</v>
      </c>
      <c r="BL77" s="232"/>
      <c r="BM77" s="232"/>
      <c r="BN77" s="232"/>
      <c r="BO77" s="232"/>
      <c r="BP77" s="232"/>
      <c r="BQ77" s="232"/>
      <c r="BR77" s="230" t="s">
        <v>34</v>
      </c>
      <c r="BS77" s="230"/>
      <c r="BT77" s="230"/>
      <c r="BU77" s="230"/>
      <c r="BV77" s="230"/>
      <c r="BW77" s="230"/>
      <c r="BX77" s="231"/>
      <c r="BY77" s="7"/>
      <c r="BZ77" s="7"/>
      <c r="CA77" s="4"/>
      <c r="CB77" s="79">
        <f>AW77-'налоги 290'!J15</f>
        <v>0</v>
      </c>
      <c r="CC77" s="79">
        <f>BD77-'налоги 290'!L15</f>
        <v>0</v>
      </c>
      <c r="CD77" s="79">
        <f>BK77-'налоги 290'!N15</f>
        <v>0</v>
      </c>
    </row>
    <row r="78" spans="1:82" s="2" customFormat="1" ht="24" customHeight="1" x14ac:dyDescent="0.25">
      <c r="A78" s="284" t="s">
        <v>138</v>
      </c>
      <c r="B78" s="285"/>
      <c r="C78" s="285"/>
      <c r="D78" s="285"/>
      <c r="E78" s="285"/>
      <c r="F78" s="285"/>
      <c r="G78" s="285"/>
      <c r="H78" s="285"/>
      <c r="I78" s="285"/>
      <c r="J78" s="285"/>
      <c r="K78" s="285"/>
      <c r="L78" s="285"/>
      <c r="M78" s="285"/>
      <c r="N78" s="285"/>
      <c r="O78" s="285"/>
      <c r="P78" s="285"/>
      <c r="Q78" s="285"/>
      <c r="R78" s="285"/>
      <c r="S78" s="285"/>
      <c r="T78" s="285"/>
      <c r="U78" s="285"/>
      <c r="V78" s="285"/>
      <c r="W78" s="285"/>
      <c r="X78" s="285"/>
      <c r="Y78" s="285"/>
      <c r="Z78" s="285"/>
      <c r="AA78" s="285"/>
      <c r="AB78" s="285"/>
      <c r="AC78" s="285"/>
      <c r="AD78" s="285"/>
      <c r="AE78" s="286"/>
      <c r="AF78" s="233" t="s">
        <v>104</v>
      </c>
      <c r="AG78" s="234"/>
      <c r="AH78" s="234"/>
      <c r="AI78" s="234"/>
      <c r="AJ78" s="234" t="s">
        <v>120</v>
      </c>
      <c r="AK78" s="234"/>
      <c r="AL78" s="234"/>
      <c r="AM78" s="234"/>
      <c r="AN78" s="234"/>
      <c r="AO78" s="234"/>
      <c r="AP78" s="234"/>
      <c r="AQ78" s="234"/>
      <c r="AR78" s="234" t="s">
        <v>302</v>
      </c>
      <c r="AS78" s="234"/>
      <c r="AT78" s="234"/>
      <c r="AU78" s="234"/>
      <c r="AV78" s="234"/>
      <c r="AW78" s="232">
        <f>3318500+31200+4900</f>
        <v>3354600</v>
      </c>
      <c r="AX78" s="232"/>
      <c r="AY78" s="232"/>
      <c r="AZ78" s="232"/>
      <c r="BA78" s="232"/>
      <c r="BB78" s="232"/>
      <c r="BC78" s="232"/>
      <c r="BD78" s="232"/>
      <c r="BE78" s="232"/>
      <c r="BF78" s="232"/>
      <c r="BG78" s="232"/>
      <c r="BH78" s="232"/>
      <c r="BI78" s="232"/>
      <c r="BJ78" s="232"/>
      <c r="BK78" s="232"/>
      <c r="BL78" s="232"/>
      <c r="BM78" s="232"/>
      <c r="BN78" s="232"/>
      <c r="BO78" s="232"/>
      <c r="BP78" s="232"/>
      <c r="BQ78" s="232"/>
      <c r="BR78" s="230" t="s">
        <v>34</v>
      </c>
      <c r="BS78" s="230"/>
      <c r="BT78" s="230"/>
      <c r="BU78" s="230"/>
      <c r="BV78" s="230"/>
      <c r="BW78" s="230"/>
      <c r="BX78" s="231"/>
      <c r="BY78" s="7"/>
      <c r="BZ78" s="7"/>
      <c r="CA78" s="4" t="s">
        <v>432</v>
      </c>
      <c r="CB78" s="78"/>
      <c r="CC78" s="78"/>
      <c r="CD78" s="78"/>
    </row>
    <row r="79" spans="1:82" s="2" customFormat="1" ht="23.25" customHeight="1" x14ac:dyDescent="0.25">
      <c r="A79" s="284" t="s">
        <v>139</v>
      </c>
      <c r="B79" s="285"/>
      <c r="C79" s="285"/>
      <c r="D79" s="285"/>
      <c r="E79" s="285"/>
      <c r="F79" s="285"/>
      <c r="G79" s="285"/>
      <c r="H79" s="285"/>
      <c r="I79" s="285"/>
      <c r="J79" s="285"/>
      <c r="K79" s="285"/>
      <c r="L79" s="285"/>
      <c r="M79" s="285"/>
      <c r="N79" s="285"/>
      <c r="O79" s="285"/>
      <c r="P79" s="285"/>
      <c r="Q79" s="285"/>
      <c r="R79" s="285"/>
      <c r="S79" s="285"/>
      <c r="T79" s="285"/>
      <c r="U79" s="285"/>
      <c r="V79" s="285"/>
      <c r="W79" s="285"/>
      <c r="X79" s="285"/>
      <c r="Y79" s="285"/>
      <c r="Z79" s="285"/>
      <c r="AA79" s="285"/>
      <c r="AB79" s="285"/>
      <c r="AC79" s="285"/>
      <c r="AD79" s="285"/>
      <c r="AE79" s="286"/>
      <c r="AF79" s="233" t="s">
        <v>105</v>
      </c>
      <c r="AG79" s="234"/>
      <c r="AH79" s="234"/>
      <c r="AI79" s="234"/>
      <c r="AJ79" s="234" t="s">
        <v>121</v>
      </c>
      <c r="AK79" s="234"/>
      <c r="AL79" s="234"/>
      <c r="AM79" s="234"/>
      <c r="AN79" s="234"/>
      <c r="AO79" s="234"/>
      <c r="AP79" s="234"/>
      <c r="AQ79" s="234"/>
      <c r="AR79" s="234" t="s">
        <v>305</v>
      </c>
      <c r="AS79" s="234"/>
      <c r="AT79" s="234"/>
      <c r="AU79" s="234"/>
      <c r="AV79" s="234"/>
      <c r="AW79" s="232">
        <v>5000</v>
      </c>
      <c r="AX79" s="232"/>
      <c r="AY79" s="232"/>
      <c r="AZ79" s="232"/>
      <c r="BA79" s="232"/>
      <c r="BB79" s="232"/>
      <c r="BC79" s="232"/>
      <c r="BD79" s="232"/>
      <c r="BE79" s="232"/>
      <c r="BF79" s="232"/>
      <c r="BG79" s="232"/>
      <c r="BH79" s="232"/>
      <c r="BI79" s="232"/>
      <c r="BJ79" s="232"/>
      <c r="BK79" s="232"/>
      <c r="BL79" s="232"/>
      <c r="BM79" s="232"/>
      <c r="BN79" s="232"/>
      <c r="BO79" s="232"/>
      <c r="BP79" s="232"/>
      <c r="BQ79" s="232"/>
      <c r="BR79" s="230" t="s">
        <v>34</v>
      </c>
      <c r="BS79" s="230"/>
      <c r="BT79" s="230"/>
      <c r="BU79" s="230"/>
      <c r="BV79" s="230"/>
      <c r="BW79" s="230"/>
      <c r="BX79" s="231"/>
      <c r="BY79" s="7"/>
      <c r="BZ79" s="7"/>
      <c r="CA79" s="4" t="s">
        <v>433</v>
      </c>
      <c r="CB79" s="78"/>
      <c r="CC79" s="78"/>
      <c r="CD79" s="78"/>
    </row>
    <row r="80" spans="1:82" s="2" customFormat="1" ht="11.25" customHeight="1" x14ac:dyDescent="0.25">
      <c r="A80" s="421" t="s">
        <v>140</v>
      </c>
      <c r="B80" s="421"/>
      <c r="C80" s="421"/>
      <c r="D80" s="421"/>
      <c r="E80" s="421"/>
      <c r="F80" s="421"/>
      <c r="G80" s="421"/>
      <c r="H80" s="421"/>
      <c r="I80" s="421"/>
      <c r="J80" s="421"/>
      <c r="K80" s="421"/>
      <c r="L80" s="421"/>
      <c r="M80" s="421"/>
      <c r="N80" s="421"/>
      <c r="O80" s="421"/>
      <c r="P80" s="421"/>
      <c r="Q80" s="421"/>
      <c r="R80" s="421"/>
      <c r="S80" s="421"/>
      <c r="T80" s="421"/>
      <c r="U80" s="421"/>
      <c r="V80" s="421"/>
      <c r="W80" s="421"/>
      <c r="X80" s="421"/>
      <c r="Y80" s="421"/>
      <c r="Z80" s="421"/>
      <c r="AA80" s="421"/>
      <c r="AB80" s="421"/>
      <c r="AC80" s="421"/>
      <c r="AD80" s="421"/>
      <c r="AE80" s="422"/>
      <c r="AF80" s="233" t="s">
        <v>106</v>
      </c>
      <c r="AG80" s="234"/>
      <c r="AH80" s="234"/>
      <c r="AI80" s="234"/>
      <c r="AJ80" s="234" t="s">
        <v>122</v>
      </c>
      <c r="AK80" s="234"/>
      <c r="AL80" s="234"/>
      <c r="AM80" s="234"/>
      <c r="AN80" s="234"/>
      <c r="AO80" s="234"/>
      <c r="AP80" s="234"/>
      <c r="AQ80" s="234"/>
      <c r="AR80" s="234" t="s">
        <v>305</v>
      </c>
      <c r="AS80" s="234"/>
      <c r="AT80" s="234"/>
      <c r="AU80" s="234"/>
      <c r="AV80" s="234"/>
      <c r="AW80" s="232">
        <v>200</v>
      </c>
      <c r="AX80" s="232"/>
      <c r="AY80" s="232"/>
      <c r="AZ80" s="232"/>
      <c r="BA80" s="232"/>
      <c r="BB80" s="232"/>
      <c r="BC80" s="232"/>
      <c r="BD80" s="232"/>
      <c r="BE80" s="232"/>
      <c r="BF80" s="232"/>
      <c r="BG80" s="232"/>
      <c r="BH80" s="232"/>
      <c r="BI80" s="232"/>
      <c r="BJ80" s="232"/>
      <c r="BK80" s="232"/>
      <c r="BL80" s="232"/>
      <c r="BM80" s="232"/>
      <c r="BN80" s="232"/>
      <c r="BO80" s="232"/>
      <c r="BP80" s="232"/>
      <c r="BQ80" s="232"/>
      <c r="BR80" s="230" t="s">
        <v>34</v>
      </c>
      <c r="BS80" s="230"/>
      <c r="BT80" s="230"/>
      <c r="BU80" s="230"/>
      <c r="BV80" s="230"/>
      <c r="BW80" s="230"/>
      <c r="BX80" s="231"/>
      <c r="BY80" s="7"/>
      <c r="BZ80" s="7"/>
      <c r="CA80" s="4" t="s">
        <v>434</v>
      </c>
      <c r="CB80" s="78"/>
      <c r="CC80" s="78"/>
      <c r="CD80" s="78"/>
    </row>
    <row r="81" spans="1:82" s="2" customFormat="1" ht="11.25" customHeight="1" x14ac:dyDescent="0.25">
      <c r="A81" s="421" t="s">
        <v>140</v>
      </c>
      <c r="B81" s="421"/>
      <c r="C81" s="421"/>
      <c r="D81" s="421"/>
      <c r="E81" s="421"/>
      <c r="F81" s="421"/>
      <c r="G81" s="421"/>
      <c r="H81" s="421"/>
      <c r="I81" s="421"/>
      <c r="J81" s="421"/>
      <c r="K81" s="421"/>
      <c r="L81" s="421"/>
      <c r="M81" s="421"/>
      <c r="N81" s="421"/>
      <c r="O81" s="421"/>
      <c r="P81" s="421"/>
      <c r="Q81" s="421"/>
      <c r="R81" s="421"/>
      <c r="S81" s="421"/>
      <c r="T81" s="421"/>
      <c r="U81" s="421"/>
      <c r="V81" s="421"/>
      <c r="W81" s="421"/>
      <c r="X81" s="421"/>
      <c r="Y81" s="421"/>
      <c r="Z81" s="421"/>
      <c r="AA81" s="421"/>
      <c r="AB81" s="421"/>
      <c r="AC81" s="421"/>
      <c r="AD81" s="421"/>
      <c r="AE81" s="422"/>
      <c r="AF81" s="233" t="s">
        <v>303</v>
      </c>
      <c r="AG81" s="234"/>
      <c r="AH81" s="234"/>
      <c r="AI81" s="234"/>
      <c r="AJ81" s="234" t="s">
        <v>122</v>
      </c>
      <c r="AK81" s="234"/>
      <c r="AL81" s="234"/>
      <c r="AM81" s="234"/>
      <c r="AN81" s="234"/>
      <c r="AO81" s="234"/>
      <c r="AP81" s="234"/>
      <c r="AQ81" s="234"/>
      <c r="AR81" s="234" t="s">
        <v>306</v>
      </c>
      <c r="AS81" s="234"/>
      <c r="AT81" s="234"/>
      <c r="AU81" s="234"/>
      <c r="AV81" s="234"/>
      <c r="AW81" s="232"/>
      <c r="AX81" s="232"/>
      <c r="AY81" s="232"/>
      <c r="AZ81" s="232"/>
      <c r="BA81" s="232"/>
      <c r="BB81" s="232"/>
      <c r="BC81" s="232"/>
      <c r="BD81" s="232"/>
      <c r="BE81" s="232"/>
      <c r="BF81" s="232"/>
      <c r="BG81" s="232"/>
      <c r="BH81" s="232"/>
      <c r="BI81" s="232"/>
      <c r="BJ81" s="232"/>
      <c r="BK81" s="232"/>
      <c r="BL81" s="232"/>
      <c r="BM81" s="232"/>
      <c r="BN81" s="232"/>
      <c r="BO81" s="232"/>
      <c r="BP81" s="232"/>
      <c r="BQ81" s="232"/>
      <c r="BR81" s="230" t="s">
        <v>34</v>
      </c>
      <c r="BS81" s="230"/>
      <c r="BT81" s="230"/>
      <c r="BU81" s="230"/>
      <c r="BV81" s="230"/>
      <c r="BW81" s="230"/>
      <c r="BX81" s="231"/>
      <c r="BY81" s="7"/>
      <c r="BZ81" s="7"/>
      <c r="CA81" s="4"/>
      <c r="CB81" s="78"/>
      <c r="CC81" s="78"/>
      <c r="CD81" s="78"/>
    </row>
    <row r="82" spans="1:82" s="2" customFormat="1" ht="11.25" customHeight="1" x14ac:dyDescent="0.25">
      <c r="A82" s="421" t="s">
        <v>140</v>
      </c>
      <c r="B82" s="421"/>
      <c r="C82" s="421"/>
      <c r="D82" s="421"/>
      <c r="E82" s="421"/>
      <c r="F82" s="421"/>
      <c r="G82" s="421"/>
      <c r="H82" s="421"/>
      <c r="I82" s="421"/>
      <c r="J82" s="421"/>
      <c r="K82" s="421"/>
      <c r="L82" s="421"/>
      <c r="M82" s="421"/>
      <c r="N82" s="421"/>
      <c r="O82" s="421"/>
      <c r="P82" s="421"/>
      <c r="Q82" s="421"/>
      <c r="R82" s="421"/>
      <c r="S82" s="421"/>
      <c r="T82" s="421"/>
      <c r="U82" s="421"/>
      <c r="V82" s="421"/>
      <c r="W82" s="421"/>
      <c r="X82" s="421"/>
      <c r="Y82" s="421"/>
      <c r="Z82" s="421"/>
      <c r="AA82" s="421"/>
      <c r="AB82" s="421"/>
      <c r="AC82" s="421"/>
      <c r="AD82" s="421"/>
      <c r="AE82" s="422"/>
      <c r="AF82" s="233" t="s">
        <v>304</v>
      </c>
      <c r="AG82" s="234"/>
      <c r="AH82" s="234"/>
      <c r="AI82" s="234"/>
      <c r="AJ82" s="234" t="s">
        <v>122</v>
      </c>
      <c r="AK82" s="234"/>
      <c r="AL82" s="234"/>
      <c r="AM82" s="234"/>
      <c r="AN82" s="234"/>
      <c r="AO82" s="234"/>
      <c r="AP82" s="234"/>
      <c r="AQ82" s="234"/>
      <c r="AR82" s="234" t="s">
        <v>307</v>
      </c>
      <c r="AS82" s="234"/>
      <c r="AT82" s="234"/>
      <c r="AU82" s="234"/>
      <c r="AV82" s="234"/>
      <c r="AW82" s="232"/>
      <c r="AX82" s="232"/>
      <c r="AY82" s="232"/>
      <c r="AZ82" s="232"/>
      <c r="BA82" s="232"/>
      <c r="BB82" s="232"/>
      <c r="BC82" s="232"/>
      <c r="BD82" s="232"/>
      <c r="BE82" s="232"/>
      <c r="BF82" s="232"/>
      <c r="BG82" s="232"/>
      <c r="BH82" s="232"/>
      <c r="BI82" s="232"/>
      <c r="BJ82" s="232"/>
      <c r="BK82" s="232"/>
      <c r="BL82" s="232"/>
      <c r="BM82" s="232"/>
      <c r="BN82" s="232"/>
      <c r="BO82" s="232"/>
      <c r="BP82" s="232"/>
      <c r="BQ82" s="232"/>
      <c r="BR82" s="230" t="s">
        <v>34</v>
      </c>
      <c r="BS82" s="230"/>
      <c r="BT82" s="230"/>
      <c r="BU82" s="230"/>
      <c r="BV82" s="230"/>
      <c r="BW82" s="230"/>
      <c r="BX82" s="231"/>
      <c r="BY82" s="7"/>
      <c r="BZ82" s="7"/>
      <c r="CA82" s="4"/>
      <c r="CB82" s="78"/>
      <c r="CC82" s="78"/>
      <c r="CD82" s="78"/>
    </row>
    <row r="83" spans="1:82" s="2" customFormat="1" hidden="1" x14ac:dyDescent="0.25">
      <c r="A83" s="254" t="s">
        <v>141</v>
      </c>
      <c r="B83" s="255"/>
      <c r="C83" s="255"/>
      <c r="D83" s="255"/>
      <c r="E83" s="255"/>
      <c r="F83" s="255"/>
      <c r="G83" s="255"/>
      <c r="H83" s="255"/>
      <c r="I83" s="255"/>
      <c r="J83" s="255"/>
      <c r="K83" s="255"/>
      <c r="L83" s="255"/>
      <c r="M83" s="255"/>
      <c r="N83" s="255"/>
      <c r="O83" s="255"/>
      <c r="P83" s="255"/>
      <c r="Q83" s="255"/>
      <c r="R83" s="255"/>
      <c r="S83" s="255"/>
      <c r="T83" s="255"/>
      <c r="U83" s="255"/>
      <c r="V83" s="255"/>
      <c r="W83" s="255"/>
      <c r="X83" s="255"/>
      <c r="Y83" s="255"/>
      <c r="Z83" s="255"/>
      <c r="AA83" s="255"/>
      <c r="AB83" s="255"/>
      <c r="AC83" s="255"/>
      <c r="AD83" s="255"/>
      <c r="AE83" s="256"/>
      <c r="AF83" s="233" t="s">
        <v>129</v>
      </c>
      <c r="AG83" s="234"/>
      <c r="AH83" s="234"/>
      <c r="AI83" s="234"/>
      <c r="AJ83" s="234" t="s">
        <v>34</v>
      </c>
      <c r="AK83" s="234"/>
      <c r="AL83" s="234"/>
      <c r="AM83" s="234"/>
      <c r="AN83" s="234"/>
      <c r="AO83" s="234"/>
      <c r="AP83" s="234"/>
      <c r="AQ83" s="234"/>
      <c r="AR83" s="234"/>
      <c r="AS83" s="234"/>
      <c r="AT83" s="234"/>
      <c r="AU83" s="234"/>
      <c r="AV83" s="234"/>
      <c r="AW83" s="232"/>
      <c r="AX83" s="232"/>
      <c r="AY83" s="232"/>
      <c r="AZ83" s="232"/>
      <c r="BA83" s="232"/>
      <c r="BB83" s="232"/>
      <c r="BC83" s="232"/>
      <c r="BD83" s="232"/>
      <c r="BE83" s="232"/>
      <c r="BF83" s="232"/>
      <c r="BG83" s="232"/>
      <c r="BH83" s="232"/>
      <c r="BI83" s="232"/>
      <c r="BJ83" s="232"/>
      <c r="BK83" s="232"/>
      <c r="BL83" s="232"/>
      <c r="BM83" s="232"/>
      <c r="BN83" s="232"/>
      <c r="BO83" s="232"/>
      <c r="BP83" s="232"/>
      <c r="BQ83" s="232"/>
      <c r="BR83" s="230" t="s">
        <v>34</v>
      </c>
      <c r="BS83" s="230"/>
      <c r="BT83" s="230"/>
      <c r="BU83" s="230"/>
      <c r="BV83" s="230"/>
      <c r="BW83" s="230"/>
      <c r="BX83" s="231"/>
      <c r="BY83" s="7"/>
      <c r="BZ83" s="7"/>
      <c r="CA83" s="4"/>
      <c r="CB83" s="78"/>
      <c r="CC83" s="78"/>
      <c r="CD83" s="78"/>
    </row>
    <row r="84" spans="1:82" s="2" customFormat="1" ht="24.75" hidden="1" customHeight="1" x14ac:dyDescent="0.25">
      <c r="A84" s="313" t="s">
        <v>226</v>
      </c>
      <c r="B84" s="314"/>
      <c r="C84" s="314"/>
      <c r="D84" s="314"/>
      <c r="E84" s="314"/>
      <c r="F84" s="314"/>
      <c r="G84" s="314"/>
      <c r="H84" s="314"/>
      <c r="I84" s="314"/>
      <c r="J84" s="314"/>
      <c r="K84" s="314"/>
      <c r="L84" s="314"/>
      <c r="M84" s="314"/>
      <c r="N84" s="314"/>
      <c r="O84" s="314"/>
      <c r="P84" s="314"/>
      <c r="Q84" s="314"/>
      <c r="R84" s="314"/>
      <c r="S84" s="314"/>
      <c r="T84" s="314"/>
      <c r="U84" s="314"/>
      <c r="V84" s="314"/>
      <c r="W84" s="314"/>
      <c r="X84" s="314"/>
      <c r="Y84" s="314"/>
      <c r="Z84" s="314"/>
      <c r="AA84" s="314"/>
      <c r="AB84" s="314"/>
      <c r="AC84" s="314"/>
      <c r="AD84" s="314"/>
      <c r="AE84" s="315"/>
      <c r="AF84" s="233" t="s">
        <v>130</v>
      </c>
      <c r="AG84" s="234"/>
      <c r="AH84" s="234"/>
      <c r="AI84" s="234"/>
      <c r="AJ84" s="234" t="s">
        <v>230</v>
      </c>
      <c r="AK84" s="234"/>
      <c r="AL84" s="234"/>
      <c r="AM84" s="234"/>
      <c r="AN84" s="234"/>
      <c r="AO84" s="234"/>
      <c r="AP84" s="234"/>
      <c r="AQ84" s="234"/>
      <c r="AR84" s="234"/>
      <c r="AS84" s="234"/>
      <c r="AT84" s="234"/>
      <c r="AU84" s="234"/>
      <c r="AV84" s="234"/>
      <c r="AW84" s="232"/>
      <c r="AX84" s="232"/>
      <c r="AY84" s="232"/>
      <c r="AZ84" s="232"/>
      <c r="BA84" s="232"/>
      <c r="BB84" s="232"/>
      <c r="BC84" s="232"/>
      <c r="BD84" s="232"/>
      <c r="BE84" s="232"/>
      <c r="BF84" s="232"/>
      <c r="BG84" s="232"/>
      <c r="BH84" s="232"/>
      <c r="BI84" s="232"/>
      <c r="BJ84" s="232"/>
      <c r="BK84" s="232"/>
      <c r="BL84" s="232"/>
      <c r="BM84" s="232"/>
      <c r="BN84" s="232"/>
      <c r="BO84" s="232"/>
      <c r="BP84" s="232"/>
      <c r="BQ84" s="232"/>
      <c r="BR84" s="230"/>
      <c r="BS84" s="230"/>
      <c r="BT84" s="230"/>
      <c r="BU84" s="230"/>
      <c r="BV84" s="230"/>
      <c r="BW84" s="230"/>
      <c r="BX84" s="231"/>
      <c r="BY84" s="7"/>
      <c r="BZ84" s="7"/>
      <c r="CA84" s="4"/>
      <c r="CB84" s="78"/>
      <c r="CC84" s="78"/>
      <c r="CD84" s="78"/>
    </row>
    <row r="85" spans="1:82" s="2" customFormat="1" hidden="1" x14ac:dyDescent="0.25">
      <c r="A85" s="313" t="s">
        <v>233</v>
      </c>
      <c r="B85" s="314"/>
      <c r="C85" s="314"/>
      <c r="D85" s="314"/>
      <c r="E85" s="314"/>
      <c r="F85" s="314"/>
      <c r="G85" s="314"/>
      <c r="H85" s="314"/>
      <c r="I85" s="314"/>
      <c r="J85" s="314"/>
      <c r="K85" s="314"/>
      <c r="L85" s="314"/>
      <c r="M85" s="314"/>
      <c r="N85" s="314"/>
      <c r="O85" s="314"/>
      <c r="P85" s="314"/>
      <c r="Q85" s="314"/>
      <c r="R85" s="314"/>
      <c r="S85" s="314"/>
      <c r="T85" s="314"/>
      <c r="U85" s="314"/>
      <c r="V85" s="314"/>
      <c r="W85" s="314"/>
      <c r="X85" s="314"/>
      <c r="Y85" s="314"/>
      <c r="Z85" s="314"/>
      <c r="AA85" s="314"/>
      <c r="AB85" s="314"/>
      <c r="AC85" s="314"/>
      <c r="AD85" s="314"/>
      <c r="AE85" s="315"/>
      <c r="AF85" s="233" t="s">
        <v>131</v>
      </c>
      <c r="AG85" s="234"/>
      <c r="AH85" s="234"/>
      <c r="AI85" s="234"/>
      <c r="AJ85" s="234" t="s">
        <v>231</v>
      </c>
      <c r="AK85" s="234"/>
      <c r="AL85" s="234"/>
      <c r="AM85" s="234"/>
      <c r="AN85" s="234"/>
      <c r="AO85" s="234"/>
      <c r="AP85" s="234"/>
      <c r="AQ85" s="234"/>
      <c r="AR85" s="234"/>
      <c r="AS85" s="234"/>
      <c r="AT85" s="234"/>
      <c r="AU85" s="234"/>
      <c r="AV85" s="234"/>
      <c r="AW85" s="232"/>
      <c r="AX85" s="232"/>
      <c r="AY85" s="232"/>
      <c r="AZ85" s="232"/>
      <c r="BA85" s="232"/>
      <c r="BB85" s="232"/>
      <c r="BC85" s="232"/>
      <c r="BD85" s="232"/>
      <c r="BE85" s="232"/>
      <c r="BF85" s="232"/>
      <c r="BG85" s="232"/>
      <c r="BH85" s="232"/>
      <c r="BI85" s="232"/>
      <c r="BJ85" s="232"/>
      <c r="BK85" s="232"/>
      <c r="BL85" s="232"/>
      <c r="BM85" s="232"/>
      <c r="BN85" s="232"/>
      <c r="BO85" s="232"/>
      <c r="BP85" s="232"/>
      <c r="BQ85" s="232"/>
      <c r="BR85" s="230"/>
      <c r="BS85" s="230"/>
      <c r="BT85" s="230"/>
      <c r="BU85" s="230"/>
      <c r="BV85" s="230"/>
      <c r="BW85" s="230"/>
      <c r="BX85" s="231"/>
      <c r="BY85" s="7"/>
      <c r="BZ85" s="7"/>
      <c r="CA85" s="4"/>
      <c r="CB85" s="78"/>
      <c r="CC85" s="78"/>
      <c r="CD85" s="78"/>
    </row>
    <row r="86" spans="1:82" s="2" customFormat="1" ht="24" hidden="1" customHeight="1" x14ac:dyDescent="0.25">
      <c r="A86" s="425" t="s">
        <v>234</v>
      </c>
      <c r="B86" s="425"/>
      <c r="C86" s="425"/>
      <c r="D86" s="425"/>
      <c r="E86" s="425"/>
      <c r="F86" s="425"/>
      <c r="G86" s="425"/>
      <c r="H86" s="425"/>
      <c r="I86" s="425"/>
      <c r="J86" s="425"/>
      <c r="K86" s="425"/>
      <c r="L86" s="425"/>
      <c r="M86" s="425"/>
      <c r="N86" s="425"/>
      <c r="O86" s="425"/>
      <c r="P86" s="425"/>
      <c r="Q86" s="425"/>
      <c r="R86" s="425"/>
      <c r="S86" s="425"/>
      <c r="T86" s="425"/>
      <c r="U86" s="425"/>
      <c r="V86" s="425"/>
      <c r="W86" s="425"/>
      <c r="X86" s="425"/>
      <c r="Y86" s="425"/>
      <c r="Z86" s="425"/>
      <c r="AA86" s="425"/>
      <c r="AB86" s="425"/>
      <c r="AC86" s="425"/>
      <c r="AD86" s="425"/>
      <c r="AE86" s="426"/>
      <c r="AF86" s="233" t="s">
        <v>132</v>
      </c>
      <c r="AG86" s="234"/>
      <c r="AH86" s="234"/>
      <c r="AI86" s="234"/>
      <c r="AJ86" s="234" t="s">
        <v>232</v>
      </c>
      <c r="AK86" s="234"/>
      <c r="AL86" s="234"/>
      <c r="AM86" s="234"/>
      <c r="AN86" s="234"/>
      <c r="AO86" s="234"/>
      <c r="AP86" s="234"/>
      <c r="AQ86" s="234"/>
      <c r="AR86" s="234"/>
      <c r="AS86" s="234"/>
      <c r="AT86" s="234"/>
      <c r="AU86" s="234"/>
      <c r="AV86" s="234"/>
      <c r="AW86" s="232"/>
      <c r="AX86" s="232"/>
      <c r="AY86" s="232"/>
      <c r="AZ86" s="232"/>
      <c r="BA86" s="232"/>
      <c r="BB86" s="232"/>
      <c r="BC86" s="232"/>
      <c r="BD86" s="232"/>
      <c r="BE86" s="232"/>
      <c r="BF86" s="232"/>
      <c r="BG86" s="232"/>
      <c r="BH86" s="232"/>
      <c r="BI86" s="232"/>
      <c r="BJ86" s="232"/>
      <c r="BK86" s="232"/>
      <c r="BL86" s="232"/>
      <c r="BM86" s="232"/>
      <c r="BN86" s="232"/>
      <c r="BO86" s="232"/>
      <c r="BP86" s="232"/>
      <c r="BQ86" s="232"/>
      <c r="BR86" s="230"/>
      <c r="BS86" s="230"/>
      <c r="BT86" s="230"/>
      <c r="BU86" s="230"/>
      <c r="BV86" s="230"/>
      <c r="BW86" s="230"/>
      <c r="BX86" s="231"/>
      <c r="BY86" s="7"/>
      <c r="BZ86" s="7"/>
      <c r="CA86" s="4"/>
      <c r="CB86" s="78"/>
      <c r="CC86" s="78"/>
      <c r="CD86" s="78"/>
    </row>
    <row r="87" spans="1:82" s="2" customFormat="1" ht="12" hidden="1" customHeight="1" x14ac:dyDescent="0.25">
      <c r="A87" s="313" t="s">
        <v>235</v>
      </c>
      <c r="B87" s="314"/>
      <c r="C87" s="314"/>
      <c r="D87" s="314"/>
      <c r="E87" s="314"/>
      <c r="F87" s="314"/>
      <c r="G87" s="314"/>
      <c r="H87" s="314"/>
      <c r="I87" s="314"/>
      <c r="J87" s="314"/>
      <c r="K87" s="314"/>
      <c r="L87" s="314"/>
      <c r="M87" s="314"/>
      <c r="N87" s="314"/>
      <c r="O87" s="314"/>
      <c r="P87" s="314"/>
      <c r="Q87" s="314"/>
      <c r="R87" s="314"/>
      <c r="S87" s="314"/>
      <c r="T87" s="314"/>
      <c r="U87" s="314"/>
      <c r="V87" s="314"/>
      <c r="W87" s="314"/>
      <c r="X87" s="314"/>
      <c r="Y87" s="314"/>
      <c r="Z87" s="314"/>
      <c r="AA87" s="314"/>
      <c r="AB87" s="314"/>
      <c r="AC87" s="314"/>
      <c r="AD87" s="314"/>
      <c r="AE87" s="315"/>
      <c r="AF87" s="233" t="s">
        <v>227</v>
      </c>
      <c r="AG87" s="234"/>
      <c r="AH87" s="234"/>
      <c r="AI87" s="234"/>
      <c r="AJ87" s="234" t="s">
        <v>123</v>
      </c>
      <c r="AK87" s="234"/>
      <c r="AL87" s="234"/>
      <c r="AM87" s="234"/>
      <c r="AN87" s="234"/>
      <c r="AO87" s="234"/>
      <c r="AP87" s="234"/>
      <c r="AQ87" s="234"/>
      <c r="AR87" s="234"/>
      <c r="AS87" s="234"/>
      <c r="AT87" s="234"/>
      <c r="AU87" s="234"/>
      <c r="AV87" s="234"/>
      <c r="AW87" s="232"/>
      <c r="AX87" s="232"/>
      <c r="AY87" s="232"/>
      <c r="AZ87" s="232"/>
      <c r="BA87" s="232"/>
      <c r="BB87" s="232"/>
      <c r="BC87" s="232"/>
      <c r="BD87" s="232"/>
      <c r="BE87" s="232"/>
      <c r="BF87" s="232"/>
      <c r="BG87" s="232"/>
      <c r="BH87" s="232"/>
      <c r="BI87" s="232"/>
      <c r="BJ87" s="232"/>
      <c r="BK87" s="232"/>
      <c r="BL87" s="232"/>
      <c r="BM87" s="232"/>
      <c r="BN87" s="232"/>
      <c r="BO87" s="232"/>
      <c r="BP87" s="232"/>
      <c r="BQ87" s="232"/>
      <c r="BR87" s="230"/>
      <c r="BS87" s="230"/>
      <c r="BT87" s="230"/>
      <c r="BU87" s="230"/>
      <c r="BV87" s="230"/>
      <c r="BW87" s="230"/>
      <c r="BX87" s="231"/>
      <c r="BY87" s="7"/>
      <c r="BZ87" s="7"/>
      <c r="CA87" s="4"/>
      <c r="CB87" s="78"/>
      <c r="CC87" s="78"/>
      <c r="CD87" s="78"/>
    </row>
    <row r="88" spans="1:82" s="2" customFormat="1" ht="12" hidden="1" customHeight="1" x14ac:dyDescent="0.25">
      <c r="A88" s="425" t="s">
        <v>142</v>
      </c>
      <c r="B88" s="425"/>
      <c r="C88" s="425"/>
      <c r="D88" s="425"/>
      <c r="E88" s="425"/>
      <c r="F88" s="425"/>
      <c r="G88" s="425"/>
      <c r="H88" s="425"/>
      <c r="I88" s="425"/>
      <c r="J88" s="425"/>
      <c r="K88" s="425"/>
      <c r="L88" s="425"/>
      <c r="M88" s="425"/>
      <c r="N88" s="425"/>
      <c r="O88" s="425"/>
      <c r="P88" s="425"/>
      <c r="Q88" s="425"/>
      <c r="R88" s="425"/>
      <c r="S88" s="425"/>
      <c r="T88" s="425"/>
      <c r="U88" s="425"/>
      <c r="V88" s="425"/>
      <c r="W88" s="425"/>
      <c r="X88" s="425"/>
      <c r="Y88" s="425"/>
      <c r="Z88" s="425"/>
      <c r="AA88" s="425"/>
      <c r="AB88" s="425"/>
      <c r="AC88" s="425"/>
      <c r="AD88" s="425"/>
      <c r="AE88" s="426"/>
      <c r="AF88" s="233" t="s">
        <v>228</v>
      </c>
      <c r="AG88" s="234"/>
      <c r="AH88" s="234"/>
      <c r="AI88" s="234"/>
      <c r="AJ88" s="234" t="s">
        <v>124</v>
      </c>
      <c r="AK88" s="234"/>
      <c r="AL88" s="234"/>
      <c r="AM88" s="234"/>
      <c r="AN88" s="234"/>
      <c r="AO88" s="234"/>
      <c r="AP88" s="234"/>
      <c r="AQ88" s="234"/>
      <c r="AR88" s="234"/>
      <c r="AS88" s="234"/>
      <c r="AT88" s="234"/>
      <c r="AU88" s="234"/>
      <c r="AV88" s="234"/>
      <c r="AW88" s="232"/>
      <c r="AX88" s="232"/>
      <c r="AY88" s="232"/>
      <c r="AZ88" s="232"/>
      <c r="BA88" s="232"/>
      <c r="BB88" s="232"/>
      <c r="BC88" s="232"/>
      <c r="BD88" s="232"/>
      <c r="BE88" s="232"/>
      <c r="BF88" s="232"/>
      <c r="BG88" s="232"/>
      <c r="BH88" s="232"/>
      <c r="BI88" s="232"/>
      <c r="BJ88" s="232"/>
      <c r="BK88" s="232"/>
      <c r="BL88" s="232"/>
      <c r="BM88" s="232"/>
      <c r="BN88" s="232"/>
      <c r="BO88" s="232"/>
      <c r="BP88" s="232"/>
      <c r="BQ88" s="232"/>
      <c r="BR88" s="230"/>
      <c r="BS88" s="230"/>
      <c r="BT88" s="230"/>
      <c r="BU88" s="230"/>
      <c r="BV88" s="230"/>
      <c r="BW88" s="230"/>
      <c r="BX88" s="231"/>
      <c r="BY88" s="7"/>
      <c r="BZ88" s="7"/>
      <c r="CA88" s="4"/>
      <c r="CB88" s="78"/>
      <c r="CC88" s="78"/>
      <c r="CD88" s="78"/>
    </row>
    <row r="89" spans="1:82" s="2" customFormat="1" ht="24" hidden="1" customHeight="1" x14ac:dyDescent="0.25">
      <c r="A89" s="313" t="s">
        <v>143</v>
      </c>
      <c r="B89" s="314"/>
      <c r="C89" s="314"/>
      <c r="D89" s="314"/>
      <c r="E89" s="314"/>
      <c r="F89" s="314"/>
      <c r="G89" s="314"/>
      <c r="H89" s="314"/>
      <c r="I89" s="314"/>
      <c r="J89" s="314"/>
      <c r="K89" s="314"/>
      <c r="L89" s="314"/>
      <c r="M89" s="314"/>
      <c r="N89" s="314"/>
      <c r="O89" s="314"/>
      <c r="P89" s="314"/>
      <c r="Q89" s="314"/>
      <c r="R89" s="314"/>
      <c r="S89" s="314"/>
      <c r="T89" s="314"/>
      <c r="U89" s="314"/>
      <c r="V89" s="314"/>
      <c r="W89" s="314"/>
      <c r="X89" s="314"/>
      <c r="Y89" s="314"/>
      <c r="Z89" s="314"/>
      <c r="AA89" s="314"/>
      <c r="AB89" s="314"/>
      <c r="AC89" s="314"/>
      <c r="AD89" s="314"/>
      <c r="AE89" s="315"/>
      <c r="AF89" s="233" t="s">
        <v>229</v>
      </c>
      <c r="AG89" s="234"/>
      <c r="AH89" s="234"/>
      <c r="AI89" s="234"/>
      <c r="AJ89" s="234" t="s">
        <v>125</v>
      </c>
      <c r="AK89" s="234"/>
      <c r="AL89" s="234"/>
      <c r="AM89" s="234"/>
      <c r="AN89" s="234"/>
      <c r="AO89" s="234"/>
      <c r="AP89" s="234"/>
      <c r="AQ89" s="234"/>
      <c r="AR89" s="234"/>
      <c r="AS89" s="234"/>
      <c r="AT89" s="234"/>
      <c r="AU89" s="234"/>
      <c r="AV89" s="234"/>
      <c r="AW89" s="232"/>
      <c r="AX89" s="232"/>
      <c r="AY89" s="232"/>
      <c r="AZ89" s="232"/>
      <c r="BA89" s="232"/>
      <c r="BB89" s="232"/>
      <c r="BC89" s="232"/>
      <c r="BD89" s="232"/>
      <c r="BE89" s="232"/>
      <c r="BF89" s="232"/>
      <c r="BG89" s="232"/>
      <c r="BH89" s="232"/>
      <c r="BI89" s="232"/>
      <c r="BJ89" s="232"/>
      <c r="BK89" s="232"/>
      <c r="BL89" s="232"/>
      <c r="BM89" s="232"/>
      <c r="BN89" s="232"/>
      <c r="BO89" s="232"/>
      <c r="BP89" s="232"/>
      <c r="BQ89" s="232"/>
      <c r="BR89" s="230"/>
      <c r="BS89" s="230"/>
      <c r="BT89" s="230"/>
      <c r="BU89" s="230"/>
      <c r="BV89" s="230"/>
      <c r="BW89" s="230"/>
      <c r="BX89" s="231"/>
      <c r="BY89" s="7"/>
      <c r="BZ89" s="7"/>
      <c r="CA89" s="4"/>
      <c r="CB89" s="78"/>
      <c r="CC89" s="78"/>
      <c r="CD89" s="78"/>
    </row>
    <row r="90" spans="1:82" s="2" customFormat="1" ht="12" hidden="1" customHeight="1" x14ac:dyDescent="0.25">
      <c r="A90" s="423"/>
      <c r="B90" s="423"/>
      <c r="C90" s="423"/>
      <c r="D90" s="423"/>
      <c r="E90" s="423"/>
      <c r="F90" s="423"/>
      <c r="G90" s="423"/>
      <c r="H90" s="423"/>
      <c r="I90" s="423"/>
      <c r="J90" s="423"/>
      <c r="K90" s="423"/>
      <c r="L90" s="423"/>
      <c r="M90" s="423"/>
      <c r="N90" s="423"/>
      <c r="O90" s="423"/>
      <c r="P90" s="423"/>
      <c r="Q90" s="423"/>
      <c r="R90" s="423"/>
      <c r="S90" s="423"/>
      <c r="T90" s="423"/>
      <c r="U90" s="423"/>
      <c r="V90" s="423"/>
      <c r="W90" s="423"/>
      <c r="X90" s="423"/>
      <c r="Y90" s="423"/>
      <c r="Z90" s="423"/>
      <c r="AA90" s="423"/>
      <c r="AB90" s="423"/>
      <c r="AC90" s="423"/>
      <c r="AD90" s="423"/>
      <c r="AE90" s="424"/>
      <c r="AF90" s="233"/>
      <c r="AG90" s="234"/>
      <c r="AH90" s="234"/>
      <c r="AI90" s="234"/>
      <c r="AJ90" s="234"/>
      <c r="AK90" s="234"/>
      <c r="AL90" s="234"/>
      <c r="AM90" s="234"/>
      <c r="AN90" s="234"/>
      <c r="AO90" s="234"/>
      <c r="AP90" s="234"/>
      <c r="AQ90" s="234"/>
      <c r="AR90" s="234"/>
      <c r="AS90" s="234"/>
      <c r="AT90" s="234"/>
      <c r="AU90" s="234"/>
      <c r="AV90" s="234"/>
      <c r="AW90" s="232"/>
      <c r="AX90" s="232"/>
      <c r="AY90" s="232"/>
      <c r="AZ90" s="232"/>
      <c r="BA90" s="232"/>
      <c r="BB90" s="232"/>
      <c r="BC90" s="232"/>
      <c r="BD90" s="232"/>
      <c r="BE90" s="232"/>
      <c r="BF90" s="232"/>
      <c r="BG90" s="232"/>
      <c r="BH90" s="232"/>
      <c r="BI90" s="232"/>
      <c r="BJ90" s="232"/>
      <c r="BK90" s="232"/>
      <c r="BL90" s="232"/>
      <c r="BM90" s="232"/>
      <c r="BN90" s="232"/>
      <c r="BO90" s="232"/>
      <c r="BP90" s="232"/>
      <c r="BQ90" s="232"/>
      <c r="BR90" s="230"/>
      <c r="BS90" s="230"/>
      <c r="BT90" s="230"/>
      <c r="BU90" s="230"/>
      <c r="BV90" s="230"/>
      <c r="BW90" s="230"/>
      <c r="BX90" s="231"/>
      <c r="BY90" s="7"/>
      <c r="BZ90" s="7"/>
      <c r="CA90" s="4"/>
      <c r="CB90" s="78"/>
      <c r="CC90" s="78"/>
      <c r="CD90" s="78"/>
    </row>
    <row r="91" spans="1:82" s="2" customFormat="1" hidden="1" x14ac:dyDescent="0.25">
      <c r="A91" s="254" t="s">
        <v>144</v>
      </c>
      <c r="B91" s="255"/>
      <c r="C91" s="255"/>
      <c r="D91" s="255"/>
      <c r="E91" s="255"/>
      <c r="F91" s="255"/>
      <c r="G91" s="255"/>
      <c r="H91" s="255"/>
      <c r="I91" s="255"/>
      <c r="J91" s="255"/>
      <c r="K91" s="255"/>
      <c r="L91" s="255"/>
      <c r="M91" s="255"/>
      <c r="N91" s="255"/>
      <c r="O91" s="255"/>
      <c r="P91" s="255"/>
      <c r="Q91" s="255"/>
      <c r="R91" s="255"/>
      <c r="S91" s="255"/>
      <c r="T91" s="255"/>
      <c r="U91" s="255"/>
      <c r="V91" s="255"/>
      <c r="W91" s="255"/>
      <c r="X91" s="255"/>
      <c r="Y91" s="255"/>
      <c r="Z91" s="255"/>
      <c r="AA91" s="255"/>
      <c r="AB91" s="255"/>
      <c r="AC91" s="255"/>
      <c r="AD91" s="255"/>
      <c r="AE91" s="256"/>
      <c r="AF91" s="233" t="s">
        <v>133</v>
      </c>
      <c r="AG91" s="234"/>
      <c r="AH91" s="234"/>
      <c r="AI91" s="234"/>
      <c r="AJ91" s="234" t="s">
        <v>34</v>
      </c>
      <c r="AK91" s="234"/>
      <c r="AL91" s="234"/>
      <c r="AM91" s="234"/>
      <c r="AN91" s="234"/>
      <c r="AO91" s="234"/>
      <c r="AP91" s="234"/>
      <c r="AQ91" s="234"/>
      <c r="AR91" s="234"/>
      <c r="AS91" s="234"/>
      <c r="AT91" s="234"/>
      <c r="AU91" s="234"/>
      <c r="AV91" s="234"/>
      <c r="AW91" s="232"/>
      <c r="AX91" s="232"/>
      <c r="AY91" s="232"/>
      <c r="AZ91" s="232"/>
      <c r="BA91" s="232"/>
      <c r="BB91" s="232"/>
      <c r="BC91" s="232"/>
      <c r="BD91" s="232"/>
      <c r="BE91" s="232"/>
      <c r="BF91" s="232"/>
      <c r="BG91" s="232"/>
      <c r="BH91" s="232"/>
      <c r="BI91" s="232"/>
      <c r="BJ91" s="232"/>
      <c r="BK91" s="232"/>
      <c r="BL91" s="232"/>
      <c r="BM91" s="232"/>
      <c r="BN91" s="232"/>
      <c r="BO91" s="232"/>
      <c r="BP91" s="232"/>
      <c r="BQ91" s="232"/>
      <c r="BR91" s="230" t="s">
        <v>34</v>
      </c>
      <c r="BS91" s="230"/>
      <c r="BT91" s="230"/>
      <c r="BU91" s="230"/>
      <c r="BV91" s="230"/>
      <c r="BW91" s="230"/>
      <c r="BX91" s="231"/>
      <c r="BY91" s="7"/>
      <c r="BZ91" s="7"/>
      <c r="CA91" s="4"/>
      <c r="CB91" s="78"/>
      <c r="CC91" s="78"/>
      <c r="CD91" s="78"/>
    </row>
    <row r="92" spans="1:82" s="2" customFormat="1" ht="36" hidden="1" customHeight="1" x14ac:dyDescent="0.25">
      <c r="A92" s="257" t="s">
        <v>145</v>
      </c>
      <c r="B92" s="258"/>
      <c r="C92" s="258"/>
      <c r="D92" s="258"/>
      <c r="E92" s="258"/>
      <c r="F92" s="258"/>
      <c r="G92" s="258"/>
      <c r="H92" s="258"/>
      <c r="I92" s="258"/>
      <c r="J92" s="258"/>
      <c r="K92" s="258"/>
      <c r="L92" s="258"/>
      <c r="M92" s="258"/>
      <c r="N92" s="258"/>
      <c r="O92" s="258"/>
      <c r="P92" s="258"/>
      <c r="Q92" s="258"/>
      <c r="R92" s="258"/>
      <c r="S92" s="258"/>
      <c r="T92" s="258"/>
      <c r="U92" s="258"/>
      <c r="V92" s="258"/>
      <c r="W92" s="258"/>
      <c r="X92" s="258"/>
      <c r="Y92" s="258"/>
      <c r="Z92" s="258"/>
      <c r="AA92" s="258"/>
      <c r="AB92" s="258"/>
      <c r="AC92" s="258"/>
      <c r="AD92" s="258"/>
      <c r="AE92" s="274"/>
      <c r="AF92" s="233" t="s">
        <v>134</v>
      </c>
      <c r="AG92" s="234"/>
      <c r="AH92" s="234"/>
      <c r="AI92" s="234"/>
      <c r="AJ92" s="234" t="s">
        <v>126</v>
      </c>
      <c r="AK92" s="234"/>
      <c r="AL92" s="234"/>
      <c r="AM92" s="234"/>
      <c r="AN92" s="234"/>
      <c r="AO92" s="234"/>
      <c r="AP92" s="234"/>
      <c r="AQ92" s="234"/>
      <c r="AR92" s="234"/>
      <c r="AS92" s="234"/>
      <c r="AT92" s="234"/>
      <c r="AU92" s="234"/>
      <c r="AV92" s="234"/>
      <c r="AW92" s="232"/>
      <c r="AX92" s="232"/>
      <c r="AY92" s="232"/>
      <c r="AZ92" s="232"/>
      <c r="BA92" s="232"/>
      <c r="BB92" s="232"/>
      <c r="BC92" s="232"/>
      <c r="BD92" s="232"/>
      <c r="BE92" s="232"/>
      <c r="BF92" s="232"/>
      <c r="BG92" s="232"/>
      <c r="BH92" s="232"/>
      <c r="BI92" s="232"/>
      <c r="BJ92" s="232"/>
      <c r="BK92" s="232"/>
      <c r="BL92" s="232"/>
      <c r="BM92" s="232"/>
      <c r="BN92" s="232"/>
      <c r="BO92" s="232"/>
      <c r="BP92" s="232"/>
      <c r="BQ92" s="232"/>
      <c r="BR92" s="230" t="s">
        <v>34</v>
      </c>
      <c r="BS92" s="230"/>
      <c r="BT92" s="230"/>
      <c r="BU92" s="230"/>
      <c r="BV92" s="230"/>
      <c r="BW92" s="230"/>
      <c r="BX92" s="231"/>
      <c r="BY92" s="7"/>
      <c r="BZ92" s="7"/>
      <c r="CA92" s="4"/>
      <c r="CB92" s="78"/>
      <c r="CC92" s="78"/>
      <c r="CD92" s="78"/>
    </row>
    <row r="93" spans="1:82" s="2" customFormat="1" x14ac:dyDescent="0.25">
      <c r="A93" s="275" t="s">
        <v>159</v>
      </c>
      <c r="B93" s="276"/>
      <c r="C93" s="276"/>
      <c r="D93" s="276"/>
      <c r="E93" s="276"/>
      <c r="F93" s="276"/>
      <c r="G93" s="276"/>
      <c r="H93" s="276"/>
      <c r="I93" s="276"/>
      <c r="J93" s="276"/>
      <c r="K93" s="276"/>
      <c r="L93" s="276"/>
      <c r="M93" s="276"/>
      <c r="N93" s="276"/>
      <c r="O93" s="276"/>
      <c r="P93" s="276"/>
      <c r="Q93" s="276"/>
      <c r="R93" s="276"/>
      <c r="S93" s="276"/>
      <c r="T93" s="276"/>
      <c r="U93" s="276"/>
      <c r="V93" s="276"/>
      <c r="W93" s="276"/>
      <c r="X93" s="276"/>
      <c r="Y93" s="276"/>
      <c r="Z93" s="276"/>
      <c r="AA93" s="276"/>
      <c r="AB93" s="276"/>
      <c r="AC93" s="276"/>
      <c r="AD93" s="276"/>
      <c r="AE93" s="277"/>
      <c r="AF93" s="233" t="s">
        <v>135</v>
      </c>
      <c r="AG93" s="234"/>
      <c r="AH93" s="234"/>
      <c r="AI93" s="234"/>
      <c r="AJ93" s="234" t="s">
        <v>34</v>
      </c>
      <c r="AK93" s="234"/>
      <c r="AL93" s="234"/>
      <c r="AM93" s="234"/>
      <c r="AN93" s="234"/>
      <c r="AO93" s="234"/>
      <c r="AP93" s="234"/>
      <c r="AQ93" s="234"/>
      <c r="AR93" s="234" t="s">
        <v>308</v>
      </c>
      <c r="AS93" s="234"/>
      <c r="AT93" s="234"/>
      <c r="AU93" s="234"/>
      <c r="AV93" s="234"/>
      <c r="AW93" s="232">
        <f>AW95+AW96+AW98</f>
        <v>12183567.539999999</v>
      </c>
      <c r="AX93" s="232"/>
      <c r="AY93" s="232"/>
      <c r="AZ93" s="232"/>
      <c r="BA93" s="232"/>
      <c r="BB93" s="232"/>
      <c r="BC93" s="232"/>
      <c r="BD93" s="232">
        <f t="shared" ref="BD93" si="18">BD95+BD96+BD98</f>
        <v>540000</v>
      </c>
      <c r="BE93" s="232"/>
      <c r="BF93" s="232"/>
      <c r="BG93" s="232"/>
      <c r="BH93" s="232"/>
      <c r="BI93" s="232"/>
      <c r="BJ93" s="232"/>
      <c r="BK93" s="232">
        <f t="shared" ref="BK93" si="19">BK95+BK96+BK98</f>
        <v>540000</v>
      </c>
      <c r="BL93" s="232"/>
      <c r="BM93" s="232"/>
      <c r="BN93" s="232"/>
      <c r="BO93" s="232"/>
      <c r="BP93" s="232"/>
      <c r="BQ93" s="232"/>
      <c r="BR93" s="230"/>
      <c r="BS93" s="230"/>
      <c r="BT93" s="230"/>
      <c r="BU93" s="230"/>
      <c r="BV93" s="230"/>
      <c r="BW93" s="230"/>
      <c r="BX93" s="231"/>
      <c r="BY93" s="7"/>
      <c r="BZ93" s="7"/>
      <c r="CA93" s="4"/>
      <c r="CB93" s="78"/>
      <c r="CC93" s="78"/>
      <c r="CD93" s="78"/>
    </row>
    <row r="94" spans="1:82" s="2" customFormat="1" ht="36" hidden="1" customHeight="1" x14ac:dyDescent="0.25">
      <c r="A94" s="331" t="s">
        <v>250</v>
      </c>
      <c r="B94" s="427"/>
      <c r="C94" s="427"/>
      <c r="D94" s="427"/>
      <c r="E94" s="427"/>
      <c r="F94" s="427"/>
      <c r="G94" s="427"/>
      <c r="H94" s="427"/>
      <c r="I94" s="427"/>
      <c r="J94" s="427"/>
      <c r="K94" s="427"/>
      <c r="L94" s="427"/>
      <c r="M94" s="427"/>
      <c r="N94" s="427"/>
      <c r="O94" s="427"/>
      <c r="P94" s="427"/>
      <c r="Q94" s="427"/>
      <c r="R94" s="427"/>
      <c r="S94" s="427"/>
      <c r="T94" s="427"/>
      <c r="U94" s="427"/>
      <c r="V94" s="427"/>
      <c r="W94" s="427"/>
      <c r="X94" s="427"/>
      <c r="Y94" s="427"/>
      <c r="Z94" s="427"/>
      <c r="AA94" s="427"/>
      <c r="AB94" s="427"/>
      <c r="AC94" s="427"/>
      <c r="AD94" s="427"/>
      <c r="AE94" s="428"/>
      <c r="AF94" s="233" t="s">
        <v>136</v>
      </c>
      <c r="AG94" s="234"/>
      <c r="AH94" s="234"/>
      <c r="AI94" s="234"/>
      <c r="AJ94" s="234" t="s">
        <v>127</v>
      </c>
      <c r="AK94" s="234"/>
      <c r="AL94" s="234"/>
      <c r="AM94" s="234"/>
      <c r="AN94" s="234"/>
      <c r="AO94" s="234"/>
      <c r="AP94" s="234"/>
      <c r="AQ94" s="234"/>
      <c r="AR94" s="234"/>
      <c r="AS94" s="234"/>
      <c r="AT94" s="234"/>
      <c r="AU94" s="234"/>
      <c r="AV94" s="234"/>
      <c r="AW94" s="232"/>
      <c r="AX94" s="232"/>
      <c r="AY94" s="232"/>
      <c r="AZ94" s="232"/>
      <c r="BA94" s="232"/>
      <c r="BB94" s="232"/>
      <c r="BC94" s="232"/>
      <c r="BD94" s="232"/>
      <c r="BE94" s="232"/>
      <c r="BF94" s="232"/>
      <c r="BG94" s="232"/>
      <c r="BH94" s="232"/>
      <c r="BI94" s="232"/>
      <c r="BJ94" s="232"/>
      <c r="BK94" s="232"/>
      <c r="BL94" s="232"/>
      <c r="BM94" s="232"/>
      <c r="BN94" s="232"/>
      <c r="BO94" s="232"/>
      <c r="BP94" s="232"/>
      <c r="BQ94" s="232"/>
      <c r="BR94" s="230"/>
      <c r="BS94" s="230"/>
      <c r="BT94" s="230"/>
      <c r="BU94" s="230"/>
      <c r="BV94" s="230"/>
      <c r="BW94" s="230"/>
      <c r="BX94" s="231"/>
      <c r="BY94" s="7"/>
      <c r="BZ94" s="7"/>
      <c r="CA94" s="4"/>
      <c r="CB94" s="78"/>
      <c r="CC94" s="78"/>
      <c r="CD94" s="78"/>
    </row>
    <row r="95" spans="1:82" s="2" customFormat="1" ht="24.75" customHeight="1" x14ac:dyDescent="0.25">
      <c r="A95" s="284" t="s">
        <v>146</v>
      </c>
      <c r="B95" s="285"/>
      <c r="C95" s="285"/>
      <c r="D95" s="285"/>
      <c r="E95" s="285"/>
      <c r="F95" s="285"/>
      <c r="G95" s="285"/>
      <c r="H95" s="285"/>
      <c r="I95" s="285"/>
      <c r="J95" s="285"/>
      <c r="K95" s="285"/>
      <c r="L95" s="285"/>
      <c r="M95" s="285"/>
      <c r="N95" s="285"/>
      <c r="O95" s="285"/>
      <c r="P95" s="285"/>
      <c r="Q95" s="285"/>
      <c r="R95" s="285"/>
      <c r="S95" s="285"/>
      <c r="T95" s="285"/>
      <c r="U95" s="285"/>
      <c r="V95" s="285"/>
      <c r="W95" s="285"/>
      <c r="X95" s="285"/>
      <c r="Y95" s="285"/>
      <c r="Z95" s="285"/>
      <c r="AA95" s="285"/>
      <c r="AB95" s="285"/>
      <c r="AC95" s="285"/>
      <c r="AD95" s="285"/>
      <c r="AE95" s="286"/>
      <c r="AF95" s="233" t="s">
        <v>137</v>
      </c>
      <c r="AG95" s="234"/>
      <c r="AH95" s="234"/>
      <c r="AI95" s="234"/>
      <c r="AJ95" s="234" t="s">
        <v>128</v>
      </c>
      <c r="AK95" s="234"/>
      <c r="AL95" s="234"/>
      <c r="AM95" s="234"/>
      <c r="AN95" s="234"/>
      <c r="AO95" s="234"/>
      <c r="AP95" s="234"/>
      <c r="AQ95" s="234"/>
      <c r="AR95" s="234"/>
      <c r="AS95" s="234"/>
      <c r="AT95" s="234"/>
      <c r="AU95" s="234"/>
      <c r="AV95" s="234"/>
      <c r="AW95" s="232"/>
      <c r="AX95" s="232"/>
      <c r="AY95" s="232"/>
      <c r="AZ95" s="232"/>
      <c r="BA95" s="232"/>
      <c r="BB95" s="232"/>
      <c r="BC95" s="232"/>
      <c r="BD95" s="232"/>
      <c r="BE95" s="232"/>
      <c r="BF95" s="232"/>
      <c r="BG95" s="232"/>
      <c r="BH95" s="232"/>
      <c r="BI95" s="232"/>
      <c r="BJ95" s="232"/>
      <c r="BK95" s="232"/>
      <c r="BL95" s="232"/>
      <c r="BM95" s="232"/>
      <c r="BN95" s="232"/>
      <c r="BO95" s="232"/>
      <c r="BP95" s="232"/>
      <c r="BQ95" s="232"/>
      <c r="BR95" s="230"/>
      <c r="BS95" s="230"/>
      <c r="BT95" s="230"/>
      <c r="BU95" s="230"/>
      <c r="BV95" s="230"/>
      <c r="BW95" s="230"/>
      <c r="BX95" s="231"/>
      <c r="BY95" s="7"/>
      <c r="BZ95" s="7"/>
      <c r="CA95" s="4"/>
      <c r="CB95" s="78"/>
      <c r="CC95" s="78"/>
      <c r="CD95" s="78"/>
    </row>
    <row r="96" spans="1:82" s="2" customFormat="1" x14ac:dyDescent="0.25">
      <c r="A96" s="284" t="s">
        <v>251</v>
      </c>
      <c r="B96" s="285"/>
      <c r="C96" s="285"/>
      <c r="D96" s="285"/>
      <c r="E96" s="285"/>
      <c r="F96" s="285"/>
      <c r="G96" s="285"/>
      <c r="H96" s="285"/>
      <c r="I96" s="285"/>
      <c r="J96" s="285"/>
      <c r="K96" s="285"/>
      <c r="L96" s="285"/>
      <c r="M96" s="285"/>
      <c r="N96" s="285"/>
      <c r="O96" s="285"/>
      <c r="P96" s="285"/>
      <c r="Q96" s="285"/>
      <c r="R96" s="285"/>
      <c r="S96" s="285"/>
      <c r="T96" s="285"/>
      <c r="U96" s="285"/>
      <c r="V96" s="285"/>
      <c r="W96" s="285"/>
      <c r="X96" s="285"/>
      <c r="Y96" s="285"/>
      <c r="Z96" s="285"/>
      <c r="AA96" s="285"/>
      <c r="AB96" s="285"/>
      <c r="AC96" s="285"/>
      <c r="AD96" s="285"/>
      <c r="AE96" s="286"/>
      <c r="AF96" s="233" t="s">
        <v>147</v>
      </c>
      <c r="AG96" s="234"/>
      <c r="AH96" s="234"/>
      <c r="AI96" s="234"/>
      <c r="AJ96" s="234" t="s">
        <v>148</v>
      </c>
      <c r="AK96" s="234"/>
      <c r="AL96" s="234"/>
      <c r="AM96" s="234"/>
      <c r="AN96" s="234"/>
      <c r="AO96" s="234"/>
      <c r="AP96" s="234"/>
      <c r="AQ96" s="234"/>
      <c r="AR96" s="234"/>
      <c r="AS96" s="234"/>
      <c r="AT96" s="234"/>
      <c r="AU96" s="234"/>
      <c r="AV96" s="234"/>
      <c r="AW96" s="232">
        <f>1900000+74600+179300+540000+44500+3308000+230562.46+79533.52+655655.08+3200+30828.22+440+11754.91+1920.43</f>
        <v>7060294.6199999992</v>
      </c>
      <c r="AX96" s="232"/>
      <c r="AY96" s="232"/>
      <c r="AZ96" s="232"/>
      <c r="BA96" s="232"/>
      <c r="BB96" s="232"/>
      <c r="BC96" s="232"/>
      <c r="BD96" s="232">
        <v>540000</v>
      </c>
      <c r="BE96" s="232"/>
      <c r="BF96" s="232"/>
      <c r="BG96" s="232"/>
      <c r="BH96" s="232"/>
      <c r="BI96" s="232"/>
      <c r="BJ96" s="232"/>
      <c r="BK96" s="232">
        <v>540000</v>
      </c>
      <c r="BL96" s="232"/>
      <c r="BM96" s="232"/>
      <c r="BN96" s="232"/>
      <c r="BO96" s="232"/>
      <c r="BP96" s="232"/>
      <c r="BQ96" s="232"/>
      <c r="BR96" s="230"/>
      <c r="BS96" s="230"/>
      <c r="BT96" s="230"/>
      <c r="BU96" s="230"/>
      <c r="BV96" s="230"/>
      <c r="BW96" s="230"/>
      <c r="BX96" s="231"/>
      <c r="BY96" s="7"/>
      <c r="BZ96" s="7"/>
      <c r="CA96" s="4"/>
      <c r="CB96" s="79">
        <f>AW96-'закупки обл 611'!N13-'закупки обл 611'!N41-'закупки мест 611'!I8-'закупки мест 611'!L40-'закупки мест 611'!L53-'закупки мест 611'!J69-'закупки вб'!J22-'закупки вб'!L10-'закупки мест 612'!J72-'закупки мест 612'!L56</f>
        <v>-1.2585132935782894E-9</v>
      </c>
      <c r="CC96" s="79">
        <f>BD96-'закупки мест 611'!K8-'закупки мест 611'!L69-'закупки обл 611'!O41</f>
        <v>0</v>
      </c>
      <c r="CD96" s="79">
        <f>BK96-'закупки мест 611'!M8-'закупки мест 611'!N69-'закупки обл 611'!P41</f>
        <v>0</v>
      </c>
    </row>
    <row r="97" spans="1:82" s="2" customFormat="1" ht="36" hidden="1" customHeight="1" x14ac:dyDescent="0.25">
      <c r="A97" s="331" t="s">
        <v>256</v>
      </c>
      <c r="B97" s="331"/>
      <c r="C97" s="331"/>
      <c r="D97" s="331"/>
      <c r="E97" s="331"/>
      <c r="F97" s="331"/>
      <c r="G97" s="331"/>
      <c r="H97" s="331"/>
      <c r="I97" s="331"/>
      <c r="J97" s="331"/>
      <c r="K97" s="331"/>
      <c r="L97" s="331"/>
      <c r="M97" s="331"/>
      <c r="N97" s="331"/>
      <c r="O97" s="331"/>
      <c r="P97" s="331"/>
      <c r="Q97" s="331"/>
      <c r="R97" s="331"/>
      <c r="S97" s="331"/>
      <c r="T97" s="331"/>
      <c r="U97" s="331"/>
      <c r="V97" s="331"/>
      <c r="W97" s="331"/>
      <c r="X97" s="331"/>
      <c r="Y97" s="331"/>
      <c r="Z97" s="331"/>
      <c r="AA97" s="331"/>
      <c r="AB97" s="331"/>
      <c r="AC97" s="331"/>
      <c r="AD97" s="331"/>
      <c r="AE97" s="332"/>
      <c r="AF97" s="260" t="s">
        <v>149</v>
      </c>
      <c r="AG97" s="261"/>
      <c r="AH97" s="261"/>
      <c r="AI97" s="262"/>
      <c r="AJ97" s="266" t="s">
        <v>252</v>
      </c>
      <c r="AK97" s="261"/>
      <c r="AL97" s="261"/>
      <c r="AM97" s="261"/>
      <c r="AN97" s="261"/>
      <c r="AO97" s="261"/>
      <c r="AP97" s="261"/>
      <c r="AQ97" s="262"/>
      <c r="AR97" s="266"/>
      <c r="AS97" s="261"/>
      <c r="AT97" s="261"/>
      <c r="AU97" s="261"/>
      <c r="AV97" s="262"/>
      <c r="AW97" s="236"/>
      <c r="AX97" s="237"/>
      <c r="AY97" s="237"/>
      <c r="AZ97" s="237"/>
      <c r="BA97" s="237"/>
      <c r="BB97" s="237"/>
      <c r="BC97" s="238"/>
      <c r="BD97" s="236"/>
      <c r="BE97" s="237"/>
      <c r="BF97" s="237"/>
      <c r="BG97" s="237"/>
      <c r="BH97" s="237"/>
      <c r="BI97" s="237"/>
      <c r="BJ97" s="238"/>
      <c r="BK97" s="236"/>
      <c r="BL97" s="237"/>
      <c r="BM97" s="237"/>
      <c r="BN97" s="237"/>
      <c r="BO97" s="237"/>
      <c r="BP97" s="237"/>
      <c r="BQ97" s="238"/>
      <c r="BR97" s="242"/>
      <c r="BS97" s="243"/>
      <c r="BT97" s="243"/>
      <c r="BU97" s="243"/>
      <c r="BV97" s="243"/>
      <c r="BW97" s="243"/>
      <c r="BX97" s="244"/>
      <c r="BY97" s="7"/>
      <c r="BZ97" s="7"/>
      <c r="CA97" s="4"/>
      <c r="CB97" s="78"/>
      <c r="CC97" s="78"/>
      <c r="CD97" s="78"/>
    </row>
    <row r="98" spans="1:82" s="2" customFormat="1" ht="12" customHeight="1" x14ac:dyDescent="0.25">
      <c r="A98" s="305" t="s">
        <v>255</v>
      </c>
      <c r="B98" s="306"/>
      <c r="C98" s="306"/>
      <c r="D98" s="306"/>
      <c r="E98" s="306"/>
      <c r="F98" s="306"/>
      <c r="G98" s="306"/>
      <c r="H98" s="306"/>
      <c r="I98" s="306"/>
      <c r="J98" s="306"/>
      <c r="K98" s="306"/>
      <c r="L98" s="306"/>
      <c r="M98" s="306"/>
      <c r="N98" s="306"/>
      <c r="O98" s="306"/>
      <c r="P98" s="306"/>
      <c r="Q98" s="306"/>
      <c r="R98" s="306"/>
      <c r="S98" s="306"/>
      <c r="T98" s="306"/>
      <c r="U98" s="306"/>
      <c r="V98" s="306"/>
      <c r="W98" s="306"/>
      <c r="X98" s="306"/>
      <c r="Y98" s="306"/>
      <c r="Z98" s="306"/>
      <c r="AA98" s="306"/>
      <c r="AB98" s="306"/>
      <c r="AC98" s="306"/>
      <c r="AD98" s="306"/>
      <c r="AE98" s="307"/>
      <c r="AF98" s="233" t="s">
        <v>253</v>
      </c>
      <c r="AG98" s="234"/>
      <c r="AH98" s="234"/>
      <c r="AI98" s="234"/>
      <c r="AJ98" s="234" t="s">
        <v>254</v>
      </c>
      <c r="AK98" s="234"/>
      <c r="AL98" s="234"/>
      <c r="AM98" s="234"/>
      <c r="AN98" s="234"/>
      <c r="AO98" s="234"/>
      <c r="AP98" s="234"/>
      <c r="AQ98" s="234"/>
      <c r="AR98" s="234"/>
      <c r="AS98" s="234"/>
      <c r="AT98" s="234"/>
      <c r="AU98" s="234"/>
      <c r="AV98" s="234"/>
      <c r="AW98" s="232">
        <f>133600+362100+1256900+3180200+9991.65+333.73+2997-197466.4+365800+10737.37-1920.43</f>
        <v>5123272.9200000009</v>
      </c>
      <c r="AX98" s="232"/>
      <c r="AY98" s="232"/>
      <c r="AZ98" s="232"/>
      <c r="BA98" s="232"/>
      <c r="BB98" s="232"/>
      <c r="BC98" s="232"/>
      <c r="BD98" s="232">
        <v>0</v>
      </c>
      <c r="BE98" s="232"/>
      <c r="BF98" s="232"/>
      <c r="BG98" s="232"/>
      <c r="BH98" s="232"/>
      <c r="BI98" s="232"/>
      <c r="BJ98" s="232"/>
      <c r="BK98" s="232">
        <v>0</v>
      </c>
      <c r="BL98" s="232"/>
      <c r="BM98" s="232"/>
      <c r="BN98" s="232"/>
      <c r="BO98" s="232"/>
      <c r="BP98" s="232"/>
      <c r="BQ98" s="232"/>
      <c r="BR98" s="230"/>
      <c r="BS98" s="230"/>
      <c r="BT98" s="230"/>
      <c r="BU98" s="230"/>
      <c r="BV98" s="230"/>
      <c r="BW98" s="230"/>
      <c r="BX98" s="231"/>
      <c r="BY98" s="7"/>
      <c r="BZ98" s="7"/>
      <c r="CA98" s="4" t="s">
        <v>455</v>
      </c>
      <c r="CB98" s="79">
        <f>AW98-'закупки мест 611'!I14-'закупки мест 612'!I25</f>
        <v>-2.6011548470705748E-10</v>
      </c>
      <c r="CC98" s="79">
        <f>BD98-'закупки мест 611'!K14</f>
        <v>0</v>
      </c>
      <c r="CD98" s="79">
        <f>BK98-'закупки мест 611'!M14</f>
        <v>0</v>
      </c>
    </row>
    <row r="99" spans="1:82" s="2" customFormat="1" ht="23.25" customHeight="1" x14ac:dyDescent="0.25">
      <c r="A99" s="308" t="s">
        <v>258</v>
      </c>
      <c r="B99" s="308"/>
      <c r="C99" s="308"/>
      <c r="D99" s="308"/>
      <c r="E99" s="308"/>
      <c r="F99" s="308"/>
      <c r="G99" s="308"/>
      <c r="H99" s="308"/>
      <c r="I99" s="308"/>
      <c r="J99" s="308"/>
      <c r="K99" s="308"/>
      <c r="L99" s="308"/>
      <c r="M99" s="308"/>
      <c r="N99" s="308"/>
      <c r="O99" s="308"/>
      <c r="P99" s="308"/>
      <c r="Q99" s="308"/>
      <c r="R99" s="308"/>
      <c r="S99" s="308"/>
      <c r="T99" s="308"/>
      <c r="U99" s="308"/>
      <c r="V99" s="308"/>
      <c r="W99" s="308"/>
      <c r="X99" s="308"/>
      <c r="Y99" s="308"/>
      <c r="Z99" s="308"/>
      <c r="AA99" s="308"/>
      <c r="AB99" s="308"/>
      <c r="AC99" s="308"/>
      <c r="AD99" s="308"/>
      <c r="AE99" s="309"/>
      <c r="AF99" s="250" t="s">
        <v>257</v>
      </c>
      <c r="AG99" s="251"/>
      <c r="AH99" s="251"/>
      <c r="AI99" s="252"/>
      <c r="AJ99" s="253" t="s">
        <v>152</v>
      </c>
      <c r="AK99" s="251"/>
      <c r="AL99" s="251"/>
      <c r="AM99" s="251"/>
      <c r="AN99" s="251"/>
      <c r="AO99" s="251"/>
      <c r="AP99" s="251"/>
      <c r="AQ99" s="252"/>
      <c r="AR99" s="253"/>
      <c r="AS99" s="251"/>
      <c r="AT99" s="251"/>
      <c r="AU99" s="251"/>
      <c r="AV99" s="252"/>
      <c r="AW99" s="333">
        <f>AW100+AW101+AW102</f>
        <v>0</v>
      </c>
      <c r="AX99" s="334"/>
      <c r="AY99" s="334"/>
      <c r="AZ99" s="334"/>
      <c r="BA99" s="334"/>
      <c r="BB99" s="334"/>
      <c r="BC99" s="335"/>
      <c r="BD99" s="333">
        <f t="shared" ref="BD99" si="20">BD100+BD101+BD102</f>
        <v>0</v>
      </c>
      <c r="BE99" s="334"/>
      <c r="BF99" s="334"/>
      <c r="BG99" s="334"/>
      <c r="BH99" s="334"/>
      <c r="BI99" s="334"/>
      <c r="BJ99" s="335"/>
      <c r="BK99" s="333">
        <f t="shared" ref="BK99" si="21">BK100+BK101+BK102</f>
        <v>0</v>
      </c>
      <c r="BL99" s="334"/>
      <c r="BM99" s="334"/>
      <c r="BN99" s="334"/>
      <c r="BO99" s="334"/>
      <c r="BP99" s="334"/>
      <c r="BQ99" s="335"/>
      <c r="BR99" s="338"/>
      <c r="BS99" s="339"/>
      <c r="BT99" s="339"/>
      <c r="BU99" s="339"/>
      <c r="BV99" s="339"/>
      <c r="BW99" s="339"/>
      <c r="BX99" s="340"/>
      <c r="BY99" s="7"/>
      <c r="BZ99" s="7"/>
      <c r="CA99" s="4"/>
      <c r="CB99" s="78"/>
      <c r="CC99" s="78"/>
      <c r="CD99" s="78"/>
    </row>
    <row r="100" spans="1:82" s="2" customFormat="1" ht="36" customHeight="1" x14ac:dyDescent="0.25">
      <c r="A100" s="294" t="s">
        <v>160</v>
      </c>
      <c r="B100" s="295"/>
      <c r="C100" s="295"/>
      <c r="D100" s="295"/>
      <c r="E100" s="295"/>
      <c r="F100" s="295"/>
      <c r="G100" s="295"/>
      <c r="H100" s="295"/>
      <c r="I100" s="295"/>
      <c r="J100" s="295"/>
      <c r="K100" s="295"/>
      <c r="L100" s="295"/>
      <c r="M100" s="295"/>
      <c r="N100" s="295"/>
      <c r="O100" s="295"/>
      <c r="P100" s="295"/>
      <c r="Q100" s="295"/>
      <c r="R100" s="295"/>
      <c r="S100" s="295"/>
      <c r="T100" s="295"/>
      <c r="U100" s="295"/>
      <c r="V100" s="295"/>
      <c r="W100" s="295"/>
      <c r="X100" s="295"/>
      <c r="Y100" s="295"/>
      <c r="Z100" s="295"/>
      <c r="AA100" s="295"/>
      <c r="AB100" s="295"/>
      <c r="AC100" s="295"/>
      <c r="AD100" s="295"/>
      <c r="AE100" s="296"/>
      <c r="AF100" s="233" t="s">
        <v>259</v>
      </c>
      <c r="AG100" s="234"/>
      <c r="AH100" s="234"/>
      <c r="AI100" s="234"/>
      <c r="AJ100" s="234" t="s">
        <v>153</v>
      </c>
      <c r="AK100" s="234"/>
      <c r="AL100" s="234"/>
      <c r="AM100" s="234"/>
      <c r="AN100" s="234"/>
      <c r="AO100" s="234"/>
      <c r="AP100" s="234"/>
      <c r="AQ100" s="234"/>
      <c r="AR100" s="234"/>
      <c r="AS100" s="234"/>
      <c r="AT100" s="234"/>
      <c r="AU100" s="234"/>
      <c r="AV100" s="234"/>
      <c r="AW100" s="232"/>
      <c r="AX100" s="232"/>
      <c r="AY100" s="232"/>
      <c r="AZ100" s="232"/>
      <c r="BA100" s="232"/>
      <c r="BB100" s="232"/>
      <c r="BC100" s="232"/>
      <c r="BD100" s="232"/>
      <c r="BE100" s="232"/>
      <c r="BF100" s="232"/>
      <c r="BG100" s="232"/>
      <c r="BH100" s="232"/>
      <c r="BI100" s="232"/>
      <c r="BJ100" s="232"/>
      <c r="BK100" s="232"/>
      <c r="BL100" s="232"/>
      <c r="BM100" s="232"/>
      <c r="BN100" s="232"/>
      <c r="BO100" s="232"/>
      <c r="BP100" s="232"/>
      <c r="BQ100" s="232"/>
      <c r="BR100" s="230"/>
      <c r="BS100" s="230"/>
      <c r="BT100" s="230"/>
      <c r="BU100" s="230"/>
      <c r="BV100" s="230"/>
      <c r="BW100" s="230"/>
      <c r="BX100" s="231"/>
      <c r="BY100" s="7"/>
      <c r="BZ100" s="7"/>
      <c r="CA100" s="4"/>
      <c r="CB100" s="78"/>
      <c r="CC100" s="78"/>
      <c r="CD100" s="78"/>
    </row>
    <row r="101" spans="1:82" s="2" customFormat="1" ht="24" customHeight="1" x14ac:dyDescent="0.25">
      <c r="A101" s="294" t="s">
        <v>261</v>
      </c>
      <c r="B101" s="295"/>
      <c r="C101" s="295"/>
      <c r="D101" s="295"/>
      <c r="E101" s="295"/>
      <c r="F101" s="295"/>
      <c r="G101" s="295"/>
      <c r="H101" s="295"/>
      <c r="I101" s="295"/>
      <c r="J101" s="295"/>
      <c r="K101" s="295"/>
      <c r="L101" s="295"/>
      <c r="M101" s="295"/>
      <c r="N101" s="295"/>
      <c r="O101" s="295"/>
      <c r="P101" s="295"/>
      <c r="Q101" s="295"/>
      <c r="R101" s="295"/>
      <c r="S101" s="295"/>
      <c r="T101" s="295"/>
      <c r="U101" s="295"/>
      <c r="V101" s="295"/>
      <c r="W101" s="295"/>
      <c r="X101" s="295"/>
      <c r="Y101" s="295"/>
      <c r="Z101" s="295"/>
      <c r="AA101" s="295"/>
      <c r="AB101" s="295"/>
      <c r="AC101" s="295"/>
      <c r="AD101" s="295"/>
      <c r="AE101" s="296"/>
      <c r="AF101" s="233" t="s">
        <v>260</v>
      </c>
      <c r="AG101" s="234"/>
      <c r="AH101" s="234"/>
      <c r="AI101" s="234"/>
      <c r="AJ101" s="234" t="s">
        <v>154</v>
      </c>
      <c r="AK101" s="234"/>
      <c r="AL101" s="234"/>
      <c r="AM101" s="234"/>
      <c r="AN101" s="234"/>
      <c r="AO101" s="234"/>
      <c r="AP101" s="234"/>
      <c r="AQ101" s="234"/>
      <c r="AR101" s="234"/>
      <c r="AS101" s="234"/>
      <c r="AT101" s="234"/>
      <c r="AU101" s="234"/>
      <c r="AV101" s="234"/>
      <c r="AW101" s="232"/>
      <c r="AX101" s="232"/>
      <c r="AY101" s="232"/>
      <c r="AZ101" s="232"/>
      <c r="BA101" s="232"/>
      <c r="BB101" s="232"/>
      <c r="BC101" s="232"/>
      <c r="BD101" s="232"/>
      <c r="BE101" s="232"/>
      <c r="BF101" s="232"/>
      <c r="BG101" s="232"/>
      <c r="BH101" s="232"/>
      <c r="BI101" s="232"/>
      <c r="BJ101" s="232"/>
      <c r="BK101" s="232"/>
      <c r="BL101" s="232"/>
      <c r="BM101" s="232"/>
      <c r="BN101" s="232"/>
      <c r="BO101" s="232"/>
      <c r="BP101" s="232"/>
      <c r="BQ101" s="232"/>
      <c r="BR101" s="230"/>
      <c r="BS101" s="230"/>
      <c r="BT101" s="230"/>
      <c r="BU101" s="230"/>
      <c r="BV101" s="230"/>
      <c r="BW101" s="230"/>
      <c r="BX101" s="231"/>
      <c r="BY101" s="7"/>
      <c r="BZ101" s="7"/>
      <c r="CA101" s="4"/>
      <c r="CB101" s="78"/>
      <c r="CC101" s="78"/>
      <c r="CD101" s="78"/>
    </row>
    <row r="102" spans="1:82" s="2" customFormat="1" ht="24" customHeight="1" x14ac:dyDescent="0.25">
      <c r="A102" s="294" t="s">
        <v>285</v>
      </c>
      <c r="B102" s="295"/>
      <c r="C102" s="295"/>
      <c r="D102" s="295"/>
      <c r="E102" s="295"/>
      <c r="F102" s="295"/>
      <c r="G102" s="295"/>
      <c r="H102" s="295"/>
      <c r="I102" s="295"/>
      <c r="J102" s="295"/>
      <c r="K102" s="295"/>
      <c r="L102" s="295"/>
      <c r="M102" s="295"/>
      <c r="N102" s="295"/>
      <c r="O102" s="295"/>
      <c r="P102" s="295"/>
      <c r="Q102" s="295"/>
      <c r="R102" s="295"/>
      <c r="S102" s="295"/>
      <c r="T102" s="295"/>
      <c r="U102" s="295"/>
      <c r="V102" s="295"/>
      <c r="W102" s="295"/>
      <c r="X102" s="295"/>
      <c r="Y102" s="295"/>
      <c r="Z102" s="295"/>
      <c r="AA102" s="295"/>
      <c r="AB102" s="295"/>
      <c r="AC102" s="295"/>
      <c r="AD102" s="295"/>
      <c r="AE102" s="296"/>
      <c r="AF102" s="297" t="s">
        <v>286</v>
      </c>
      <c r="AG102" s="234"/>
      <c r="AH102" s="234"/>
      <c r="AI102" s="234"/>
      <c r="AJ102" s="298" t="s">
        <v>288</v>
      </c>
      <c r="AK102" s="234"/>
      <c r="AL102" s="234"/>
      <c r="AM102" s="234"/>
      <c r="AN102" s="234"/>
      <c r="AO102" s="234"/>
      <c r="AP102" s="234"/>
      <c r="AQ102" s="234"/>
      <c r="AR102" s="234"/>
      <c r="AS102" s="234"/>
      <c r="AT102" s="234"/>
      <c r="AU102" s="234"/>
      <c r="AV102" s="234"/>
      <c r="AW102" s="232"/>
      <c r="AX102" s="232"/>
      <c r="AY102" s="232"/>
      <c r="AZ102" s="232"/>
      <c r="BA102" s="232"/>
      <c r="BB102" s="232"/>
      <c r="BC102" s="232"/>
      <c r="BD102" s="232"/>
      <c r="BE102" s="232"/>
      <c r="BF102" s="232"/>
      <c r="BG102" s="232"/>
      <c r="BH102" s="232"/>
      <c r="BI102" s="232"/>
      <c r="BJ102" s="232"/>
      <c r="BK102" s="232"/>
      <c r="BL102" s="232"/>
      <c r="BM102" s="232"/>
      <c r="BN102" s="232"/>
      <c r="BO102" s="232"/>
      <c r="BP102" s="232"/>
      <c r="BQ102" s="232"/>
      <c r="BR102" s="230"/>
      <c r="BS102" s="230"/>
      <c r="BT102" s="230"/>
      <c r="BU102" s="230"/>
      <c r="BV102" s="230"/>
      <c r="BW102" s="230"/>
      <c r="BX102" s="231"/>
      <c r="BY102" s="7"/>
      <c r="BZ102" s="7"/>
      <c r="CA102" s="4"/>
      <c r="CB102" s="78"/>
      <c r="CC102" s="78"/>
      <c r="CD102" s="78"/>
    </row>
    <row r="103" spans="1:82" s="2" customFormat="1" x14ac:dyDescent="0.25">
      <c r="A103" s="429" t="s">
        <v>161</v>
      </c>
      <c r="B103" s="430"/>
      <c r="C103" s="430"/>
      <c r="D103" s="430"/>
      <c r="E103" s="430"/>
      <c r="F103" s="430"/>
      <c r="G103" s="430"/>
      <c r="H103" s="430"/>
      <c r="I103" s="430"/>
      <c r="J103" s="430"/>
      <c r="K103" s="430"/>
      <c r="L103" s="430"/>
      <c r="M103" s="430"/>
      <c r="N103" s="430"/>
      <c r="O103" s="430"/>
      <c r="P103" s="430"/>
      <c r="Q103" s="430"/>
      <c r="R103" s="430"/>
      <c r="S103" s="430"/>
      <c r="T103" s="430"/>
      <c r="U103" s="430"/>
      <c r="V103" s="430"/>
      <c r="W103" s="430"/>
      <c r="X103" s="430"/>
      <c r="Y103" s="430"/>
      <c r="Z103" s="430"/>
      <c r="AA103" s="430"/>
      <c r="AB103" s="430"/>
      <c r="AC103" s="430"/>
      <c r="AD103" s="430"/>
      <c r="AE103" s="431"/>
      <c r="AF103" s="249" t="s">
        <v>150</v>
      </c>
      <c r="AG103" s="248"/>
      <c r="AH103" s="248"/>
      <c r="AI103" s="248"/>
      <c r="AJ103" s="248" t="s">
        <v>151</v>
      </c>
      <c r="AK103" s="248"/>
      <c r="AL103" s="248"/>
      <c r="AM103" s="248"/>
      <c r="AN103" s="248"/>
      <c r="AO103" s="248"/>
      <c r="AP103" s="248"/>
      <c r="AQ103" s="248"/>
      <c r="AR103" s="234"/>
      <c r="AS103" s="234"/>
      <c r="AT103" s="234"/>
      <c r="AU103" s="234"/>
      <c r="AV103" s="234"/>
      <c r="AW103" s="232">
        <f>AW104+AW105+AW106</f>
        <v>0</v>
      </c>
      <c r="AX103" s="232"/>
      <c r="AY103" s="232"/>
      <c r="AZ103" s="232"/>
      <c r="BA103" s="232"/>
      <c r="BB103" s="232"/>
      <c r="BC103" s="232"/>
      <c r="BD103" s="232">
        <f t="shared" ref="BD103" si="22">BD104+BD105+BD106</f>
        <v>0</v>
      </c>
      <c r="BE103" s="232"/>
      <c r="BF103" s="232"/>
      <c r="BG103" s="232"/>
      <c r="BH103" s="232"/>
      <c r="BI103" s="232"/>
      <c r="BJ103" s="232"/>
      <c r="BK103" s="232">
        <f t="shared" ref="BK103" si="23">BK104+BK105+BK106</f>
        <v>0</v>
      </c>
      <c r="BL103" s="232"/>
      <c r="BM103" s="232"/>
      <c r="BN103" s="232"/>
      <c r="BO103" s="232"/>
      <c r="BP103" s="232"/>
      <c r="BQ103" s="232"/>
      <c r="BR103" s="230" t="s">
        <v>34</v>
      </c>
      <c r="BS103" s="230"/>
      <c r="BT103" s="230"/>
      <c r="BU103" s="230"/>
      <c r="BV103" s="230"/>
      <c r="BW103" s="230"/>
      <c r="BX103" s="231"/>
      <c r="BY103" s="7"/>
      <c r="BZ103" s="7"/>
      <c r="CA103" s="4"/>
      <c r="CB103" s="78"/>
      <c r="CC103" s="78"/>
      <c r="CD103" s="78"/>
    </row>
    <row r="104" spans="1:82" s="2" customFormat="1" ht="25.5" customHeight="1" x14ac:dyDescent="0.25">
      <c r="A104" s="284" t="s">
        <v>162</v>
      </c>
      <c r="B104" s="285"/>
      <c r="C104" s="285"/>
      <c r="D104" s="285"/>
      <c r="E104" s="285"/>
      <c r="F104" s="285"/>
      <c r="G104" s="285"/>
      <c r="H104" s="285"/>
      <c r="I104" s="285"/>
      <c r="J104" s="285"/>
      <c r="K104" s="285"/>
      <c r="L104" s="285"/>
      <c r="M104" s="285"/>
      <c r="N104" s="285"/>
      <c r="O104" s="285"/>
      <c r="P104" s="285"/>
      <c r="Q104" s="285"/>
      <c r="R104" s="285"/>
      <c r="S104" s="285"/>
      <c r="T104" s="285"/>
      <c r="U104" s="285"/>
      <c r="V104" s="285"/>
      <c r="W104" s="285"/>
      <c r="X104" s="285"/>
      <c r="Y104" s="285"/>
      <c r="Z104" s="285"/>
      <c r="AA104" s="285"/>
      <c r="AB104" s="285"/>
      <c r="AC104" s="285"/>
      <c r="AD104" s="285"/>
      <c r="AE104" s="286"/>
      <c r="AF104" s="233" t="s">
        <v>204</v>
      </c>
      <c r="AG104" s="234"/>
      <c r="AH104" s="234"/>
      <c r="AI104" s="234"/>
      <c r="AJ104" s="234"/>
      <c r="AK104" s="234"/>
      <c r="AL104" s="234"/>
      <c r="AM104" s="234"/>
      <c r="AN104" s="234"/>
      <c r="AO104" s="234"/>
      <c r="AP104" s="234"/>
      <c r="AQ104" s="234"/>
      <c r="AR104" s="234"/>
      <c r="AS104" s="234"/>
      <c r="AT104" s="234"/>
      <c r="AU104" s="234"/>
      <c r="AV104" s="234"/>
      <c r="AW104" s="232"/>
      <c r="AX104" s="232"/>
      <c r="AY104" s="232"/>
      <c r="AZ104" s="232"/>
      <c r="BA104" s="232"/>
      <c r="BB104" s="232"/>
      <c r="BC104" s="232"/>
      <c r="BD104" s="232"/>
      <c r="BE104" s="232"/>
      <c r="BF104" s="232"/>
      <c r="BG104" s="232"/>
      <c r="BH104" s="232"/>
      <c r="BI104" s="232"/>
      <c r="BJ104" s="232"/>
      <c r="BK104" s="232"/>
      <c r="BL104" s="232"/>
      <c r="BM104" s="232"/>
      <c r="BN104" s="232"/>
      <c r="BO104" s="232"/>
      <c r="BP104" s="232"/>
      <c r="BQ104" s="232"/>
      <c r="BR104" s="230" t="s">
        <v>34</v>
      </c>
      <c r="BS104" s="230"/>
      <c r="BT104" s="230"/>
      <c r="BU104" s="230"/>
      <c r="BV104" s="230"/>
      <c r="BW104" s="230"/>
      <c r="BX104" s="231"/>
      <c r="BY104" s="7"/>
      <c r="BZ104" s="7"/>
      <c r="CA104" s="4"/>
      <c r="CB104" s="78"/>
      <c r="CC104" s="78"/>
      <c r="CD104" s="78"/>
    </row>
    <row r="105" spans="1:82" s="2" customFormat="1" x14ac:dyDescent="0.25">
      <c r="A105" s="284" t="s">
        <v>163</v>
      </c>
      <c r="B105" s="285"/>
      <c r="C105" s="285"/>
      <c r="D105" s="285"/>
      <c r="E105" s="285"/>
      <c r="F105" s="285"/>
      <c r="G105" s="285"/>
      <c r="H105" s="285"/>
      <c r="I105" s="285"/>
      <c r="J105" s="285"/>
      <c r="K105" s="285"/>
      <c r="L105" s="285"/>
      <c r="M105" s="285"/>
      <c r="N105" s="285"/>
      <c r="O105" s="285"/>
      <c r="P105" s="285"/>
      <c r="Q105" s="285"/>
      <c r="R105" s="285"/>
      <c r="S105" s="285"/>
      <c r="T105" s="285"/>
      <c r="U105" s="285"/>
      <c r="V105" s="285"/>
      <c r="W105" s="285"/>
      <c r="X105" s="285"/>
      <c r="Y105" s="285"/>
      <c r="Z105" s="285"/>
      <c r="AA105" s="285"/>
      <c r="AB105" s="285"/>
      <c r="AC105" s="285"/>
      <c r="AD105" s="285"/>
      <c r="AE105" s="286"/>
      <c r="AF105" s="233" t="s">
        <v>205</v>
      </c>
      <c r="AG105" s="234"/>
      <c r="AH105" s="234"/>
      <c r="AI105" s="234"/>
      <c r="AJ105" s="234"/>
      <c r="AK105" s="234"/>
      <c r="AL105" s="234"/>
      <c r="AM105" s="234"/>
      <c r="AN105" s="234"/>
      <c r="AO105" s="234"/>
      <c r="AP105" s="234"/>
      <c r="AQ105" s="234"/>
      <c r="AR105" s="234"/>
      <c r="AS105" s="234"/>
      <c r="AT105" s="234"/>
      <c r="AU105" s="234"/>
      <c r="AV105" s="234"/>
      <c r="AW105" s="232"/>
      <c r="AX105" s="232"/>
      <c r="AY105" s="232"/>
      <c r="AZ105" s="232"/>
      <c r="BA105" s="232"/>
      <c r="BB105" s="232"/>
      <c r="BC105" s="232"/>
      <c r="BD105" s="232"/>
      <c r="BE105" s="232"/>
      <c r="BF105" s="232"/>
      <c r="BG105" s="232"/>
      <c r="BH105" s="232"/>
      <c r="BI105" s="232"/>
      <c r="BJ105" s="232"/>
      <c r="BK105" s="232"/>
      <c r="BL105" s="232"/>
      <c r="BM105" s="232"/>
      <c r="BN105" s="232"/>
      <c r="BO105" s="232"/>
      <c r="BP105" s="232"/>
      <c r="BQ105" s="232"/>
      <c r="BR105" s="230" t="s">
        <v>34</v>
      </c>
      <c r="BS105" s="230"/>
      <c r="BT105" s="230"/>
      <c r="BU105" s="230"/>
      <c r="BV105" s="230"/>
      <c r="BW105" s="230"/>
      <c r="BX105" s="231"/>
      <c r="BY105" s="7"/>
      <c r="BZ105" s="7"/>
      <c r="CA105" s="4"/>
      <c r="CB105" s="78"/>
      <c r="CC105" s="78"/>
      <c r="CD105" s="78"/>
    </row>
    <row r="106" spans="1:82" s="2" customFormat="1" x14ac:dyDescent="0.25">
      <c r="A106" s="305" t="s">
        <v>164</v>
      </c>
      <c r="B106" s="306"/>
      <c r="C106" s="306"/>
      <c r="D106" s="306"/>
      <c r="E106" s="306"/>
      <c r="F106" s="306"/>
      <c r="G106" s="306"/>
      <c r="H106" s="306"/>
      <c r="I106" s="306"/>
      <c r="J106" s="306"/>
      <c r="K106" s="306"/>
      <c r="L106" s="306"/>
      <c r="M106" s="306"/>
      <c r="N106" s="306"/>
      <c r="O106" s="306"/>
      <c r="P106" s="306"/>
      <c r="Q106" s="306"/>
      <c r="R106" s="306"/>
      <c r="S106" s="306"/>
      <c r="T106" s="306"/>
      <c r="U106" s="306"/>
      <c r="V106" s="306"/>
      <c r="W106" s="306"/>
      <c r="X106" s="306"/>
      <c r="Y106" s="306"/>
      <c r="Z106" s="306"/>
      <c r="AA106" s="306"/>
      <c r="AB106" s="306"/>
      <c r="AC106" s="306"/>
      <c r="AD106" s="306"/>
      <c r="AE106" s="307"/>
      <c r="AF106" s="233" t="s">
        <v>206</v>
      </c>
      <c r="AG106" s="234"/>
      <c r="AH106" s="234"/>
      <c r="AI106" s="234"/>
      <c r="AJ106" s="234"/>
      <c r="AK106" s="234"/>
      <c r="AL106" s="234"/>
      <c r="AM106" s="234"/>
      <c r="AN106" s="234"/>
      <c r="AO106" s="234"/>
      <c r="AP106" s="234"/>
      <c r="AQ106" s="234"/>
      <c r="AR106" s="234"/>
      <c r="AS106" s="234"/>
      <c r="AT106" s="234"/>
      <c r="AU106" s="234"/>
      <c r="AV106" s="234"/>
      <c r="AW106" s="232"/>
      <c r="AX106" s="232"/>
      <c r="AY106" s="232"/>
      <c r="AZ106" s="232"/>
      <c r="BA106" s="232"/>
      <c r="BB106" s="232"/>
      <c r="BC106" s="232"/>
      <c r="BD106" s="232"/>
      <c r="BE106" s="232"/>
      <c r="BF106" s="232"/>
      <c r="BG106" s="232"/>
      <c r="BH106" s="232"/>
      <c r="BI106" s="232"/>
      <c r="BJ106" s="232"/>
      <c r="BK106" s="232"/>
      <c r="BL106" s="232"/>
      <c r="BM106" s="232"/>
      <c r="BN106" s="232"/>
      <c r="BO106" s="232"/>
      <c r="BP106" s="232"/>
      <c r="BQ106" s="232"/>
      <c r="BR106" s="230" t="s">
        <v>34</v>
      </c>
      <c r="BS106" s="230"/>
      <c r="BT106" s="230"/>
      <c r="BU106" s="230"/>
      <c r="BV106" s="230"/>
      <c r="BW106" s="230"/>
      <c r="BX106" s="231"/>
      <c r="BY106" s="7"/>
      <c r="BZ106" s="7"/>
      <c r="CA106" s="4"/>
      <c r="CB106" s="78"/>
      <c r="CC106" s="78"/>
      <c r="CD106" s="78"/>
    </row>
    <row r="107" spans="1:82" s="2" customFormat="1" x14ac:dyDescent="0.25">
      <c r="A107" s="445" t="s">
        <v>165</v>
      </c>
      <c r="B107" s="446"/>
      <c r="C107" s="446"/>
      <c r="D107" s="446"/>
      <c r="E107" s="446"/>
      <c r="F107" s="446"/>
      <c r="G107" s="446"/>
      <c r="H107" s="446"/>
      <c r="I107" s="446"/>
      <c r="J107" s="446"/>
      <c r="K107" s="446"/>
      <c r="L107" s="446"/>
      <c r="M107" s="446"/>
      <c r="N107" s="446"/>
      <c r="O107" s="446"/>
      <c r="P107" s="446"/>
      <c r="Q107" s="446"/>
      <c r="R107" s="446"/>
      <c r="S107" s="446"/>
      <c r="T107" s="446"/>
      <c r="U107" s="446"/>
      <c r="V107" s="446"/>
      <c r="W107" s="446"/>
      <c r="X107" s="446"/>
      <c r="Y107" s="446"/>
      <c r="Z107" s="446"/>
      <c r="AA107" s="446"/>
      <c r="AB107" s="446"/>
      <c r="AC107" s="446"/>
      <c r="AD107" s="446"/>
      <c r="AE107" s="447"/>
      <c r="AF107" s="249" t="s">
        <v>155</v>
      </c>
      <c r="AG107" s="248"/>
      <c r="AH107" s="248"/>
      <c r="AI107" s="248"/>
      <c r="AJ107" s="248" t="s">
        <v>34</v>
      </c>
      <c r="AK107" s="248"/>
      <c r="AL107" s="248"/>
      <c r="AM107" s="248"/>
      <c r="AN107" s="248"/>
      <c r="AO107" s="248"/>
      <c r="AP107" s="248"/>
      <c r="AQ107" s="248"/>
      <c r="AR107" s="234"/>
      <c r="AS107" s="234"/>
      <c r="AT107" s="234"/>
      <c r="AU107" s="234"/>
      <c r="AV107" s="234"/>
      <c r="AW107" s="232">
        <f>AW108</f>
        <v>0</v>
      </c>
      <c r="AX107" s="232"/>
      <c r="AY107" s="232"/>
      <c r="AZ107" s="232"/>
      <c r="BA107" s="232"/>
      <c r="BB107" s="232"/>
      <c r="BC107" s="232"/>
      <c r="BD107" s="232">
        <f t="shared" ref="BD107" si="24">BD108</f>
        <v>0</v>
      </c>
      <c r="BE107" s="232"/>
      <c r="BF107" s="232"/>
      <c r="BG107" s="232"/>
      <c r="BH107" s="232"/>
      <c r="BI107" s="232"/>
      <c r="BJ107" s="232"/>
      <c r="BK107" s="232">
        <f t="shared" ref="BK107" si="25">BK108</f>
        <v>0</v>
      </c>
      <c r="BL107" s="232"/>
      <c r="BM107" s="232"/>
      <c r="BN107" s="232"/>
      <c r="BO107" s="232"/>
      <c r="BP107" s="232"/>
      <c r="BQ107" s="232"/>
      <c r="BR107" s="230" t="s">
        <v>34</v>
      </c>
      <c r="BS107" s="230"/>
      <c r="BT107" s="230"/>
      <c r="BU107" s="230"/>
      <c r="BV107" s="230"/>
      <c r="BW107" s="230"/>
      <c r="BX107" s="231"/>
      <c r="BY107" s="7"/>
      <c r="BZ107" s="7"/>
      <c r="CA107" s="4"/>
      <c r="CB107" s="78"/>
      <c r="CC107" s="78"/>
      <c r="CD107" s="78"/>
    </row>
    <row r="108" spans="1:82" s="2" customFormat="1" ht="24" customHeight="1" x14ac:dyDescent="0.25">
      <c r="A108" s="284" t="s">
        <v>156</v>
      </c>
      <c r="B108" s="285"/>
      <c r="C108" s="285"/>
      <c r="D108" s="285"/>
      <c r="E108" s="285"/>
      <c r="F108" s="285"/>
      <c r="G108" s="285"/>
      <c r="H108" s="285"/>
      <c r="I108" s="285"/>
      <c r="J108" s="285"/>
      <c r="K108" s="285"/>
      <c r="L108" s="285"/>
      <c r="M108" s="285"/>
      <c r="N108" s="285"/>
      <c r="O108" s="285"/>
      <c r="P108" s="285"/>
      <c r="Q108" s="285"/>
      <c r="R108" s="285"/>
      <c r="S108" s="285"/>
      <c r="T108" s="285"/>
      <c r="U108" s="285"/>
      <c r="V108" s="285"/>
      <c r="W108" s="285"/>
      <c r="X108" s="285"/>
      <c r="Y108" s="285"/>
      <c r="Z108" s="285"/>
      <c r="AA108" s="285"/>
      <c r="AB108" s="285"/>
      <c r="AC108" s="285"/>
      <c r="AD108" s="285"/>
      <c r="AE108" s="286"/>
      <c r="AF108" s="233" t="s">
        <v>157</v>
      </c>
      <c r="AG108" s="234"/>
      <c r="AH108" s="234"/>
      <c r="AI108" s="234"/>
      <c r="AJ108" s="234" t="s">
        <v>158</v>
      </c>
      <c r="AK108" s="234"/>
      <c r="AL108" s="234"/>
      <c r="AM108" s="234"/>
      <c r="AN108" s="234"/>
      <c r="AO108" s="234"/>
      <c r="AP108" s="234"/>
      <c r="AQ108" s="234"/>
      <c r="AR108" s="234"/>
      <c r="AS108" s="234"/>
      <c r="AT108" s="234"/>
      <c r="AU108" s="234"/>
      <c r="AV108" s="234"/>
      <c r="AW108" s="232"/>
      <c r="AX108" s="232"/>
      <c r="AY108" s="232"/>
      <c r="AZ108" s="232"/>
      <c r="BA108" s="232"/>
      <c r="BB108" s="232"/>
      <c r="BC108" s="232"/>
      <c r="BD108" s="232"/>
      <c r="BE108" s="232"/>
      <c r="BF108" s="232"/>
      <c r="BG108" s="232"/>
      <c r="BH108" s="232"/>
      <c r="BI108" s="232"/>
      <c r="BJ108" s="232"/>
      <c r="BK108" s="232"/>
      <c r="BL108" s="232"/>
      <c r="BM108" s="232"/>
      <c r="BN108" s="232"/>
      <c r="BO108" s="232"/>
      <c r="BP108" s="232"/>
      <c r="BQ108" s="232"/>
      <c r="BR108" s="230" t="s">
        <v>34</v>
      </c>
      <c r="BS108" s="230"/>
      <c r="BT108" s="230"/>
      <c r="BU108" s="230"/>
      <c r="BV108" s="230"/>
      <c r="BW108" s="230"/>
      <c r="BX108" s="231"/>
      <c r="BY108" s="7"/>
      <c r="BZ108" s="7"/>
      <c r="CA108" s="4"/>
      <c r="CB108" s="78"/>
      <c r="CC108" s="78"/>
      <c r="CD108" s="78"/>
    </row>
    <row r="109" spans="1:82" s="2" customFormat="1" ht="16.5" thickBot="1" x14ac:dyDescent="0.3">
      <c r="A109" s="437"/>
      <c r="B109" s="438"/>
      <c r="C109" s="438"/>
      <c r="D109" s="438"/>
      <c r="E109" s="438"/>
      <c r="F109" s="438"/>
      <c r="G109" s="438"/>
      <c r="H109" s="438"/>
      <c r="I109" s="438"/>
      <c r="J109" s="438"/>
      <c r="K109" s="438"/>
      <c r="L109" s="438"/>
      <c r="M109" s="438"/>
      <c r="N109" s="438"/>
      <c r="O109" s="438"/>
      <c r="P109" s="438"/>
      <c r="Q109" s="438"/>
      <c r="R109" s="438"/>
      <c r="S109" s="438"/>
      <c r="T109" s="438"/>
      <c r="U109" s="438"/>
      <c r="V109" s="438"/>
      <c r="W109" s="438"/>
      <c r="X109" s="438"/>
      <c r="Y109" s="438"/>
      <c r="Z109" s="438"/>
      <c r="AA109" s="438"/>
      <c r="AB109" s="438"/>
      <c r="AC109" s="438"/>
      <c r="AD109" s="438"/>
      <c r="AE109" s="439"/>
      <c r="AF109" s="440"/>
      <c r="AG109" s="441"/>
      <c r="AH109" s="441"/>
      <c r="AI109" s="441"/>
      <c r="AJ109" s="441"/>
      <c r="AK109" s="441"/>
      <c r="AL109" s="441"/>
      <c r="AM109" s="441"/>
      <c r="AN109" s="441"/>
      <c r="AO109" s="441"/>
      <c r="AP109" s="441"/>
      <c r="AQ109" s="441"/>
      <c r="AR109" s="441"/>
      <c r="AS109" s="441"/>
      <c r="AT109" s="441"/>
      <c r="AU109" s="441"/>
      <c r="AV109" s="441"/>
      <c r="AW109" s="442"/>
      <c r="AX109" s="442"/>
      <c r="AY109" s="442"/>
      <c r="AZ109" s="442"/>
      <c r="BA109" s="442"/>
      <c r="BB109" s="442"/>
      <c r="BC109" s="442"/>
      <c r="BD109" s="442"/>
      <c r="BE109" s="442"/>
      <c r="BF109" s="442"/>
      <c r="BG109" s="442"/>
      <c r="BH109" s="442"/>
      <c r="BI109" s="442"/>
      <c r="BJ109" s="442"/>
      <c r="BK109" s="442"/>
      <c r="BL109" s="442"/>
      <c r="BM109" s="442"/>
      <c r="BN109" s="442"/>
      <c r="BO109" s="442"/>
      <c r="BP109" s="442"/>
      <c r="BQ109" s="442"/>
      <c r="BR109" s="443"/>
      <c r="BS109" s="443"/>
      <c r="BT109" s="443"/>
      <c r="BU109" s="443"/>
      <c r="BV109" s="443"/>
      <c r="BW109" s="443"/>
      <c r="BX109" s="444"/>
      <c r="BY109" s="7"/>
      <c r="BZ109" s="7"/>
      <c r="CA109" s="4"/>
      <c r="CB109" s="78"/>
      <c r="CC109" s="78"/>
      <c r="CD109" s="78"/>
    </row>
    <row r="110" spans="1:82" x14ac:dyDescent="0.25">
      <c r="A110" s="112"/>
      <c r="B110" s="112"/>
      <c r="C110" s="112"/>
      <c r="D110" s="112"/>
      <c r="E110" s="112"/>
      <c r="F110" s="112"/>
      <c r="G110" s="112"/>
      <c r="H110" s="112"/>
      <c r="I110" s="112"/>
      <c r="J110" s="112"/>
      <c r="K110" s="112"/>
      <c r="L110" s="112"/>
      <c r="M110" s="112"/>
      <c r="N110" s="112"/>
      <c r="O110" s="112"/>
      <c r="P110" s="112"/>
    </row>
    <row r="111" spans="1:82" x14ac:dyDescent="0.25">
      <c r="A111" s="435" t="s">
        <v>209</v>
      </c>
      <c r="B111" s="436"/>
      <c r="C111" s="436"/>
      <c r="D111" s="436"/>
      <c r="E111" s="436"/>
      <c r="F111" s="436"/>
      <c r="G111" s="436"/>
      <c r="H111" s="436"/>
      <c r="I111" s="436"/>
      <c r="J111" s="436"/>
      <c r="K111" s="436"/>
      <c r="L111" s="436"/>
      <c r="M111" s="436"/>
      <c r="N111" s="436"/>
      <c r="O111" s="436"/>
      <c r="P111" s="436"/>
      <c r="Q111" s="436"/>
      <c r="R111" s="436"/>
      <c r="S111" s="436"/>
      <c r="T111" s="436"/>
      <c r="U111" s="436"/>
      <c r="V111" s="436"/>
      <c r="W111" s="436"/>
      <c r="X111" s="436"/>
      <c r="Y111" s="436"/>
      <c r="Z111" s="436"/>
      <c r="AA111" s="436"/>
      <c r="AB111" s="436"/>
      <c r="AC111" s="436"/>
      <c r="AD111" s="436"/>
      <c r="AE111" s="436"/>
      <c r="AF111" s="436"/>
      <c r="AG111" s="436"/>
      <c r="AH111" s="436"/>
      <c r="AI111" s="436"/>
      <c r="AJ111" s="436"/>
      <c r="AK111" s="436"/>
      <c r="AL111" s="436"/>
      <c r="AM111" s="436"/>
      <c r="AN111" s="436"/>
      <c r="AO111" s="436"/>
      <c r="AP111" s="436"/>
      <c r="AQ111" s="436"/>
      <c r="AR111" s="436"/>
      <c r="AS111" s="436"/>
      <c r="AT111" s="436"/>
      <c r="AU111" s="436"/>
      <c r="AV111" s="436"/>
      <c r="AW111" s="436"/>
      <c r="AX111" s="436"/>
      <c r="AY111" s="436"/>
      <c r="AZ111" s="436"/>
      <c r="BA111" s="436"/>
      <c r="BB111" s="436"/>
      <c r="BC111" s="436"/>
      <c r="BD111" s="436"/>
      <c r="BE111" s="436"/>
      <c r="BF111" s="436"/>
      <c r="BG111" s="436"/>
      <c r="BH111" s="436"/>
      <c r="BI111" s="436"/>
      <c r="BJ111" s="436"/>
      <c r="BK111" s="436"/>
      <c r="BL111" s="436"/>
      <c r="BM111" s="436"/>
      <c r="BN111" s="436"/>
      <c r="BO111" s="436"/>
      <c r="BP111" s="436"/>
      <c r="BQ111" s="436"/>
      <c r="BR111" s="436"/>
      <c r="BS111" s="436"/>
      <c r="BT111" s="436"/>
      <c r="BU111" s="436"/>
      <c r="BV111" s="436"/>
      <c r="BW111" s="436"/>
      <c r="BX111" s="436"/>
    </row>
    <row r="112" spans="1:82" x14ac:dyDescent="0.25">
      <c r="A112" s="435" t="s">
        <v>210</v>
      </c>
      <c r="B112" s="436"/>
      <c r="C112" s="436"/>
      <c r="D112" s="436"/>
      <c r="E112" s="436"/>
      <c r="F112" s="436"/>
      <c r="G112" s="436"/>
      <c r="H112" s="436"/>
      <c r="I112" s="436"/>
      <c r="J112" s="436"/>
      <c r="K112" s="436"/>
      <c r="L112" s="436"/>
      <c r="M112" s="436"/>
      <c r="N112" s="436"/>
      <c r="O112" s="436"/>
      <c r="P112" s="436"/>
      <c r="Q112" s="436"/>
      <c r="R112" s="436"/>
      <c r="S112" s="436"/>
      <c r="T112" s="436"/>
      <c r="U112" s="436"/>
      <c r="V112" s="436"/>
      <c r="W112" s="436"/>
      <c r="X112" s="436"/>
      <c r="Y112" s="436"/>
      <c r="Z112" s="436"/>
      <c r="AA112" s="436"/>
      <c r="AB112" s="436"/>
      <c r="AC112" s="436"/>
      <c r="AD112" s="436"/>
      <c r="AE112" s="436"/>
      <c r="AF112" s="436"/>
      <c r="AG112" s="436"/>
      <c r="AH112" s="436"/>
      <c r="AI112" s="436"/>
      <c r="AJ112" s="436"/>
      <c r="AK112" s="436"/>
      <c r="AL112" s="436"/>
      <c r="AM112" s="436"/>
      <c r="AN112" s="436"/>
      <c r="AO112" s="436"/>
      <c r="AP112" s="436"/>
      <c r="AQ112" s="436"/>
      <c r="AR112" s="436"/>
      <c r="AS112" s="436"/>
      <c r="AT112" s="436"/>
      <c r="AU112" s="436"/>
      <c r="AV112" s="436"/>
      <c r="AW112" s="436"/>
      <c r="AX112" s="436"/>
      <c r="AY112" s="436"/>
      <c r="AZ112" s="436"/>
      <c r="BA112" s="436"/>
      <c r="BB112" s="436"/>
      <c r="BC112" s="436"/>
      <c r="BD112" s="436"/>
      <c r="BE112" s="436"/>
      <c r="BF112" s="436"/>
      <c r="BG112" s="436"/>
      <c r="BH112" s="436"/>
      <c r="BI112" s="436"/>
      <c r="BJ112" s="436"/>
      <c r="BK112" s="436"/>
      <c r="BL112" s="436"/>
      <c r="BM112" s="436"/>
      <c r="BN112" s="436"/>
      <c r="BO112" s="436"/>
      <c r="BP112" s="436"/>
      <c r="BQ112" s="436"/>
      <c r="BR112" s="436"/>
      <c r="BS112" s="436"/>
      <c r="BT112" s="436"/>
      <c r="BU112" s="436"/>
      <c r="BV112" s="436"/>
      <c r="BW112" s="436"/>
      <c r="BX112" s="436"/>
    </row>
    <row r="113" spans="1:76" ht="79.5" customHeight="1" x14ac:dyDescent="0.25">
      <c r="A113" s="287" t="s">
        <v>287</v>
      </c>
      <c r="B113" s="289"/>
      <c r="C113" s="289"/>
      <c r="D113" s="289"/>
      <c r="E113" s="289"/>
      <c r="F113" s="289"/>
      <c r="G113" s="289"/>
      <c r="H113" s="289"/>
      <c r="I113" s="289"/>
      <c r="J113" s="289"/>
      <c r="K113" s="289"/>
      <c r="L113" s="289"/>
      <c r="M113" s="289"/>
      <c r="N113" s="289"/>
      <c r="O113" s="289"/>
      <c r="P113" s="289"/>
      <c r="Q113" s="289"/>
      <c r="R113" s="289"/>
      <c r="S113" s="289"/>
      <c r="T113" s="289"/>
      <c r="U113" s="289"/>
      <c r="V113" s="289"/>
      <c r="W113" s="289"/>
      <c r="X113" s="289"/>
      <c r="Y113" s="289"/>
      <c r="Z113" s="289"/>
      <c r="AA113" s="289"/>
      <c r="AB113" s="289"/>
      <c r="AC113" s="289"/>
      <c r="AD113" s="289"/>
      <c r="AE113" s="289"/>
      <c r="AF113" s="289"/>
      <c r="AG113" s="289"/>
      <c r="AH113" s="289"/>
      <c r="AI113" s="289"/>
      <c r="AJ113" s="289"/>
      <c r="AK113" s="289"/>
      <c r="AL113" s="289"/>
      <c r="AM113" s="289"/>
      <c r="AN113" s="289"/>
      <c r="AO113" s="289"/>
      <c r="AP113" s="289"/>
      <c r="AQ113" s="289"/>
      <c r="AR113" s="289"/>
      <c r="AS113" s="289"/>
      <c r="AT113" s="289"/>
      <c r="AU113" s="289"/>
      <c r="AV113" s="289"/>
      <c r="AW113" s="289"/>
      <c r="AX113" s="289"/>
      <c r="AY113" s="289"/>
      <c r="AZ113" s="289"/>
      <c r="BA113" s="289"/>
      <c r="BB113" s="289"/>
      <c r="BC113" s="289"/>
      <c r="BD113" s="289"/>
      <c r="BE113" s="289"/>
      <c r="BF113" s="289"/>
      <c r="BG113" s="289"/>
      <c r="BH113" s="289"/>
      <c r="BI113" s="289"/>
      <c r="BJ113" s="289"/>
      <c r="BK113" s="289"/>
      <c r="BL113" s="289"/>
      <c r="BM113" s="289"/>
      <c r="BN113" s="289"/>
      <c r="BO113" s="289"/>
      <c r="BP113" s="289"/>
      <c r="BQ113" s="289"/>
      <c r="BR113" s="289"/>
      <c r="BS113" s="289"/>
      <c r="BT113" s="289"/>
      <c r="BU113" s="289"/>
      <c r="BV113" s="289"/>
      <c r="BW113" s="289"/>
      <c r="BX113" s="289"/>
    </row>
    <row r="114" spans="1:76" ht="35.25" customHeight="1" x14ac:dyDescent="0.25">
      <c r="A114" s="290" t="s">
        <v>211</v>
      </c>
      <c r="B114" s="291"/>
      <c r="C114" s="291"/>
      <c r="D114" s="291"/>
      <c r="E114" s="291"/>
      <c r="F114" s="291"/>
      <c r="G114" s="291"/>
      <c r="H114" s="291"/>
      <c r="I114" s="291"/>
      <c r="J114" s="291"/>
      <c r="K114" s="291"/>
      <c r="L114" s="291"/>
      <c r="M114" s="291"/>
      <c r="N114" s="291"/>
      <c r="O114" s="291"/>
      <c r="P114" s="291"/>
      <c r="Q114" s="291"/>
      <c r="R114" s="291"/>
      <c r="S114" s="291"/>
      <c r="T114" s="291"/>
      <c r="U114" s="291"/>
      <c r="V114" s="291"/>
      <c r="W114" s="291"/>
      <c r="X114" s="291"/>
      <c r="Y114" s="291"/>
      <c r="Z114" s="291"/>
      <c r="AA114" s="291"/>
      <c r="AB114" s="291"/>
      <c r="AC114" s="291"/>
      <c r="AD114" s="291"/>
      <c r="AE114" s="291"/>
      <c r="AF114" s="291"/>
      <c r="AG114" s="291"/>
      <c r="AH114" s="291"/>
      <c r="AI114" s="291"/>
      <c r="AJ114" s="291"/>
      <c r="AK114" s="291"/>
      <c r="AL114" s="291"/>
      <c r="AM114" s="291"/>
      <c r="AN114" s="291"/>
      <c r="AO114" s="291"/>
      <c r="AP114" s="291"/>
      <c r="AQ114" s="291"/>
      <c r="AR114" s="291"/>
      <c r="AS114" s="291"/>
      <c r="AT114" s="291"/>
      <c r="AU114" s="291"/>
      <c r="AV114" s="291"/>
      <c r="AW114" s="291"/>
      <c r="AX114" s="291"/>
      <c r="AY114" s="291"/>
      <c r="AZ114" s="291"/>
      <c r="BA114" s="291"/>
      <c r="BB114" s="291"/>
      <c r="BC114" s="291"/>
      <c r="BD114" s="291"/>
      <c r="BE114" s="291"/>
      <c r="BF114" s="291"/>
      <c r="BG114" s="291"/>
      <c r="BH114" s="291"/>
      <c r="BI114" s="291"/>
      <c r="BJ114" s="291"/>
      <c r="BK114" s="291"/>
      <c r="BL114" s="291"/>
      <c r="BM114" s="291"/>
      <c r="BN114" s="291"/>
      <c r="BO114" s="291"/>
      <c r="BP114" s="291"/>
      <c r="BQ114" s="291"/>
      <c r="BR114" s="291"/>
      <c r="BS114" s="291"/>
      <c r="BT114" s="291"/>
      <c r="BU114" s="291"/>
      <c r="BV114" s="291"/>
      <c r="BW114" s="291"/>
      <c r="BX114" s="291"/>
    </row>
    <row r="115" spans="1:76" ht="23.25" customHeight="1" x14ac:dyDescent="0.25">
      <c r="A115" s="290" t="s">
        <v>212</v>
      </c>
      <c r="B115" s="291"/>
      <c r="C115" s="291"/>
      <c r="D115" s="291"/>
      <c r="E115" s="291"/>
      <c r="F115" s="291"/>
      <c r="G115" s="291"/>
      <c r="H115" s="291"/>
      <c r="I115" s="291"/>
      <c r="J115" s="291"/>
      <c r="K115" s="291"/>
      <c r="L115" s="291"/>
      <c r="M115" s="291"/>
      <c r="N115" s="291"/>
      <c r="O115" s="291"/>
      <c r="P115" s="291"/>
      <c r="Q115" s="291"/>
      <c r="R115" s="291"/>
      <c r="S115" s="291"/>
      <c r="T115" s="291"/>
      <c r="U115" s="291"/>
      <c r="V115" s="291"/>
      <c r="W115" s="291"/>
      <c r="X115" s="291"/>
      <c r="Y115" s="291"/>
      <c r="Z115" s="291"/>
      <c r="AA115" s="291"/>
      <c r="AB115" s="291"/>
      <c r="AC115" s="291"/>
      <c r="AD115" s="291"/>
      <c r="AE115" s="291"/>
      <c r="AF115" s="291"/>
      <c r="AG115" s="291"/>
      <c r="AH115" s="291"/>
      <c r="AI115" s="291"/>
      <c r="AJ115" s="291"/>
      <c r="AK115" s="291"/>
      <c r="AL115" s="291"/>
      <c r="AM115" s="291"/>
      <c r="AN115" s="291"/>
      <c r="AO115" s="291"/>
      <c r="AP115" s="291"/>
      <c r="AQ115" s="291"/>
      <c r="AR115" s="291"/>
      <c r="AS115" s="291"/>
      <c r="AT115" s="291"/>
      <c r="AU115" s="291"/>
      <c r="AV115" s="291"/>
      <c r="AW115" s="291"/>
      <c r="AX115" s="291"/>
      <c r="AY115" s="291"/>
      <c r="AZ115" s="291"/>
      <c r="BA115" s="291"/>
      <c r="BB115" s="291"/>
      <c r="BC115" s="291"/>
      <c r="BD115" s="291"/>
      <c r="BE115" s="291"/>
      <c r="BF115" s="291"/>
      <c r="BG115" s="291"/>
      <c r="BH115" s="291"/>
      <c r="BI115" s="291"/>
      <c r="BJ115" s="291"/>
      <c r="BK115" s="291"/>
      <c r="BL115" s="291"/>
      <c r="BM115" s="291"/>
      <c r="BN115" s="291"/>
      <c r="BO115" s="291"/>
      <c r="BP115" s="291"/>
      <c r="BQ115" s="291"/>
      <c r="BR115" s="291"/>
      <c r="BS115" s="291"/>
      <c r="BT115" s="291"/>
      <c r="BU115" s="291"/>
      <c r="BV115" s="291"/>
      <c r="BW115" s="291"/>
      <c r="BX115" s="291"/>
    </row>
    <row r="116" spans="1:76" ht="33.75" customHeight="1" x14ac:dyDescent="0.25">
      <c r="A116" s="287" t="s">
        <v>213</v>
      </c>
      <c r="B116" s="288"/>
      <c r="C116" s="288"/>
      <c r="D116" s="288"/>
      <c r="E116" s="288"/>
      <c r="F116" s="288"/>
      <c r="G116" s="288"/>
      <c r="H116" s="288"/>
      <c r="I116" s="288"/>
      <c r="J116" s="288"/>
      <c r="K116" s="288"/>
      <c r="L116" s="288"/>
      <c r="M116" s="288"/>
      <c r="N116" s="288"/>
      <c r="O116" s="288"/>
      <c r="P116" s="288"/>
      <c r="Q116" s="288"/>
      <c r="R116" s="288"/>
      <c r="S116" s="288"/>
      <c r="T116" s="288"/>
      <c r="U116" s="288"/>
      <c r="V116" s="288"/>
      <c r="W116" s="288"/>
      <c r="X116" s="288"/>
      <c r="Y116" s="288"/>
      <c r="Z116" s="288"/>
      <c r="AA116" s="288"/>
      <c r="AB116" s="288"/>
      <c r="AC116" s="288"/>
      <c r="AD116" s="288"/>
      <c r="AE116" s="288"/>
      <c r="AF116" s="288"/>
      <c r="AG116" s="288"/>
      <c r="AH116" s="288"/>
      <c r="AI116" s="288"/>
      <c r="AJ116" s="288"/>
      <c r="AK116" s="288"/>
      <c r="AL116" s="288"/>
      <c r="AM116" s="288"/>
      <c r="AN116" s="288"/>
      <c r="AO116" s="288"/>
      <c r="AP116" s="288"/>
      <c r="AQ116" s="288"/>
      <c r="AR116" s="288"/>
      <c r="AS116" s="288"/>
      <c r="AT116" s="288"/>
      <c r="AU116" s="288"/>
      <c r="AV116" s="288"/>
      <c r="AW116" s="288"/>
      <c r="AX116" s="288"/>
      <c r="AY116" s="288"/>
      <c r="AZ116" s="288"/>
      <c r="BA116" s="288"/>
      <c r="BB116" s="288"/>
      <c r="BC116" s="288"/>
      <c r="BD116" s="288"/>
      <c r="BE116" s="288"/>
      <c r="BF116" s="288"/>
      <c r="BG116" s="288"/>
      <c r="BH116" s="288"/>
      <c r="BI116" s="288"/>
      <c r="BJ116" s="288"/>
      <c r="BK116" s="288"/>
      <c r="BL116" s="288"/>
      <c r="BM116" s="288"/>
      <c r="BN116" s="288"/>
      <c r="BO116" s="288"/>
      <c r="BP116" s="288"/>
      <c r="BQ116" s="288"/>
      <c r="BR116" s="288"/>
      <c r="BS116" s="288"/>
      <c r="BT116" s="288"/>
      <c r="BU116" s="288"/>
      <c r="BV116" s="288"/>
      <c r="BW116" s="288"/>
      <c r="BX116" s="288"/>
    </row>
    <row r="117" spans="1:76" ht="23.25" customHeight="1" x14ac:dyDescent="0.25">
      <c r="A117" s="287" t="s">
        <v>263</v>
      </c>
      <c r="B117" s="288"/>
      <c r="C117" s="288"/>
      <c r="D117" s="288"/>
      <c r="E117" s="288"/>
      <c r="F117" s="288"/>
      <c r="G117" s="288"/>
      <c r="H117" s="288"/>
      <c r="I117" s="288"/>
      <c r="J117" s="288"/>
      <c r="K117" s="288"/>
      <c r="L117" s="288"/>
      <c r="M117" s="288"/>
      <c r="N117" s="288"/>
      <c r="O117" s="288"/>
      <c r="P117" s="288"/>
      <c r="Q117" s="288"/>
      <c r="R117" s="288"/>
      <c r="S117" s="288"/>
      <c r="T117" s="288"/>
      <c r="U117" s="288"/>
      <c r="V117" s="288"/>
      <c r="W117" s="288"/>
      <c r="X117" s="288"/>
      <c r="Y117" s="288"/>
      <c r="Z117" s="288"/>
      <c r="AA117" s="288"/>
      <c r="AB117" s="288"/>
      <c r="AC117" s="288"/>
      <c r="AD117" s="288"/>
      <c r="AE117" s="288"/>
      <c r="AF117" s="288"/>
      <c r="AG117" s="288"/>
      <c r="AH117" s="288"/>
      <c r="AI117" s="288"/>
      <c r="AJ117" s="288"/>
      <c r="AK117" s="288"/>
      <c r="AL117" s="288"/>
      <c r="AM117" s="288"/>
      <c r="AN117" s="288"/>
      <c r="AO117" s="288"/>
      <c r="AP117" s="288"/>
      <c r="AQ117" s="288"/>
      <c r="AR117" s="288"/>
      <c r="AS117" s="288"/>
      <c r="AT117" s="288"/>
      <c r="AU117" s="288"/>
      <c r="AV117" s="288"/>
      <c r="AW117" s="288"/>
      <c r="AX117" s="288"/>
      <c r="AY117" s="288"/>
      <c r="AZ117" s="288"/>
      <c r="BA117" s="288"/>
      <c r="BB117" s="288"/>
      <c r="BC117" s="288"/>
      <c r="BD117" s="288"/>
      <c r="BE117" s="288"/>
      <c r="BF117" s="288"/>
      <c r="BG117" s="288"/>
      <c r="BH117" s="288"/>
      <c r="BI117" s="288"/>
      <c r="BJ117" s="288"/>
      <c r="BK117" s="288"/>
      <c r="BL117" s="288"/>
      <c r="BM117" s="288"/>
      <c r="BN117" s="288"/>
      <c r="BO117" s="288"/>
      <c r="BP117" s="288"/>
      <c r="BQ117" s="288"/>
      <c r="BR117" s="288"/>
      <c r="BS117" s="288"/>
      <c r="BT117" s="288"/>
      <c r="BU117" s="288"/>
      <c r="BV117" s="288"/>
      <c r="BW117" s="288"/>
      <c r="BX117" s="288"/>
    </row>
    <row r="118" spans="1:76" x14ac:dyDescent="0.25">
      <c r="A118" s="292" t="s">
        <v>214</v>
      </c>
      <c r="B118" s="293"/>
      <c r="C118" s="293"/>
      <c r="D118" s="293"/>
      <c r="E118" s="293"/>
      <c r="F118" s="293"/>
      <c r="G118" s="293"/>
      <c r="H118" s="293"/>
      <c r="I118" s="293"/>
      <c r="J118" s="293"/>
      <c r="K118" s="293"/>
      <c r="L118" s="293"/>
      <c r="M118" s="293"/>
      <c r="N118" s="293"/>
      <c r="O118" s="293"/>
      <c r="P118" s="293"/>
      <c r="Q118" s="293"/>
      <c r="R118" s="293"/>
      <c r="S118" s="293"/>
      <c r="T118" s="293"/>
      <c r="U118" s="293"/>
      <c r="V118" s="293"/>
      <c r="W118" s="293"/>
      <c r="X118" s="293"/>
      <c r="Y118" s="293"/>
      <c r="Z118" s="293"/>
      <c r="AA118" s="293"/>
      <c r="AB118" s="293"/>
      <c r="AC118" s="293"/>
      <c r="AD118" s="293"/>
      <c r="AE118" s="293"/>
      <c r="AF118" s="293"/>
      <c r="AG118" s="293"/>
      <c r="AH118" s="293"/>
      <c r="AI118" s="293"/>
      <c r="AJ118" s="293"/>
      <c r="AK118" s="293"/>
      <c r="AL118" s="293"/>
      <c r="AM118" s="293"/>
      <c r="AN118" s="293"/>
      <c r="AO118" s="293"/>
      <c r="AP118" s="293"/>
      <c r="AQ118" s="293"/>
      <c r="AR118" s="293"/>
      <c r="AS118" s="293"/>
      <c r="AT118" s="293"/>
      <c r="AU118" s="293"/>
      <c r="AV118" s="293"/>
      <c r="AW118" s="293"/>
      <c r="AX118" s="293"/>
      <c r="AY118" s="293"/>
      <c r="AZ118" s="293"/>
      <c r="BA118" s="293"/>
      <c r="BB118" s="293"/>
      <c r="BC118" s="293"/>
      <c r="BD118" s="293"/>
      <c r="BE118" s="293"/>
      <c r="BF118" s="293"/>
      <c r="BG118" s="293"/>
      <c r="BH118" s="293"/>
      <c r="BI118" s="293"/>
      <c r="BJ118" s="293"/>
      <c r="BK118" s="293"/>
      <c r="BL118" s="293"/>
      <c r="BM118" s="293"/>
      <c r="BN118" s="293"/>
      <c r="BO118" s="293"/>
      <c r="BP118" s="293"/>
      <c r="BQ118" s="293"/>
      <c r="BR118" s="293"/>
      <c r="BS118" s="293"/>
      <c r="BT118" s="293"/>
      <c r="BU118" s="293"/>
      <c r="BV118" s="293"/>
      <c r="BW118" s="293"/>
      <c r="BX118" s="293"/>
    </row>
    <row r="119" spans="1:76" ht="35.25" customHeight="1" x14ac:dyDescent="0.25">
      <c r="A119" s="287" t="s">
        <v>215</v>
      </c>
      <c r="B119" s="288"/>
      <c r="C119" s="288"/>
      <c r="D119" s="288"/>
      <c r="E119" s="288"/>
      <c r="F119" s="288"/>
      <c r="G119" s="288"/>
      <c r="H119" s="288"/>
      <c r="I119" s="288"/>
      <c r="J119" s="288"/>
      <c r="K119" s="288"/>
      <c r="L119" s="288"/>
      <c r="M119" s="288"/>
      <c r="N119" s="288"/>
      <c r="O119" s="288"/>
      <c r="P119" s="288"/>
      <c r="Q119" s="288"/>
      <c r="R119" s="288"/>
      <c r="S119" s="288"/>
      <c r="T119" s="288"/>
      <c r="U119" s="288"/>
      <c r="V119" s="288"/>
      <c r="W119" s="288"/>
      <c r="X119" s="288"/>
      <c r="Y119" s="288"/>
      <c r="Z119" s="288"/>
      <c r="AA119" s="288"/>
      <c r="AB119" s="288"/>
      <c r="AC119" s="288"/>
      <c r="AD119" s="288"/>
      <c r="AE119" s="288"/>
      <c r="AF119" s="288"/>
      <c r="AG119" s="288"/>
      <c r="AH119" s="288"/>
      <c r="AI119" s="288"/>
      <c r="AJ119" s="288"/>
      <c r="AK119" s="288"/>
      <c r="AL119" s="288"/>
      <c r="AM119" s="288"/>
      <c r="AN119" s="288"/>
      <c r="AO119" s="288"/>
      <c r="AP119" s="288"/>
      <c r="AQ119" s="288"/>
      <c r="AR119" s="288"/>
      <c r="AS119" s="288"/>
      <c r="AT119" s="288"/>
      <c r="AU119" s="288"/>
      <c r="AV119" s="288"/>
      <c r="AW119" s="288"/>
      <c r="AX119" s="288"/>
      <c r="AY119" s="288"/>
      <c r="AZ119" s="288"/>
      <c r="BA119" s="288"/>
      <c r="BB119" s="288"/>
      <c r="BC119" s="288"/>
      <c r="BD119" s="288"/>
      <c r="BE119" s="288"/>
      <c r="BF119" s="288"/>
      <c r="BG119" s="288"/>
      <c r="BH119" s="288"/>
      <c r="BI119" s="288"/>
      <c r="BJ119" s="288"/>
      <c r="BK119" s="288"/>
      <c r="BL119" s="288"/>
      <c r="BM119" s="288"/>
      <c r="BN119" s="288"/>
      <c r="BO119" s="288"/>
      <c r="BP119" s="288"/>
      <c r="BQ119" s="288"/>
      <c r="BR119" s="288"/>
      <c r="BS119" s="288"/>
      <c r="BT119" s="288"/>
      <c r="BU119" s="288"/>
      <c r="BV119" s="288"/>
      <c r="BW119" s="288"/>
      <c r="BX119" s="288"/>
    </row>
    <row r="120" spans="1:76" ht="7.5" customHeight="1" x14ac:dyDescent="0.25"/>
    <row r="122" spans="1:76" x14ac:dyDescent="0.25">
      <c r="A122" s="113"/>
      <c r="B122" s="113"/>
      <c r="C122" s="113"/>
      <c r="D122" s="113"/>
      <c r="E122" s="113"/>
      <c r="F122" s="113"/>
      <c r="G122" s="113"/>
      <c r="H122" s="113"/>
      <c r="I122" s="113"/>
      <c r="J122" s="113"/>
      <c r="K122" s="113"/>
      <c r="L122" s="113"/>
      <c r="M122" s="113"/>
      <c r="N122" s="113"/>
      <c r="O122" s="113"/>
      <c r="P122" s="113"/>
      <c r="Q122" s="113"/>
      <c r="R122" s="113"/>
      <c r="S122" s="113"/>
      <c r="T122" s="113"/>
      <c r="U122" s="113"/>
      <c r="V122" s="113"/>
      <c r="W122" s="113"/>
      <c r="X122" s="113"/>
      <c r="Y122" s="113"/>
      <c r="Z122" s="113"/>
      <c r="AA122" s="113"/>
      <c r="AB122" s="113"/>
      <c r="AC122" s="113"/>
      <c r="AD122" s="113"/>
      <c r="AE122" s="113"/>
      <c r="AF122" s="113"/>
      <c r="AG122" s="113"/>
      <c r="AH122" s="113"/>
      <c r="AI122" s="113"/>
      <c r="AJ122" s="113"/>
      <c r="AK122" s="113"/>
      <c r="AL122" s="113"/>
      <c r="AM122" s="113"/>
      <c r="AN122" s="113"/>
      <c r="AO122" s="113"/>
      <c r="AP122" s="113"/>
      <c r="AQ122" s="113"/>
      <c r="AR122" s="113"/>
      <c r="AS122" s="113"/>
      <c r="AT122" s="113"/>
      <c r="AU122" s="113"/>
      <c r="AV122" s="113"/>
      <c r="AW122" s="113"/>
      <c r="AX122" s="113"/>
      <c r="AY122" s="113"/>
      <c r="AZ122" s="113"/>
      <c r="BA122" s="113"/>
      <c r="BB122" s="113"/>
      <c r="BC122" s="113"/>
      <c r="BD122" s="113"/>
      <c r="BE122" s="113"/>
      <c r="BF122" s="113"/>
      <c r="BG122" s="113"/>
      <c r="BH122" s="113"/>
      <c r="BI122" s="113"/>
      <c r="BJ122" s="113"/>
      <c r="BK122" s="113"/>
      <c r="BL122" s="113"/>
      <c r="BM122" s="113"/>
      <c r="BN122" s="113"/>
      <c r="BO122" s="113"/>
      <c r="BP122" s="113"/>
      <c r="BQ122" s="113"/>
      <c r="BR122" s="113"/>
      <c r="BS122" s="113"/>
      <c r="BT122" s="113"/>
      <c r="BU122" s="113"/>
      <c r="BV122" s="113"/>
      <c r="BW122" s="113"/>
      <c r="BX122" s="113"/>
    </row>
    <row r="123" spans="1:76" x14ac:dyDescent="0.25">
      <c r="A123" s="113"/>
      <c r="B123" s="113"/>
      <c r="C123" s="113"/>
      <c r="D123" s="113"/>
      <c r="E123" s="113"/>
      <c r="F123" s="113"/>
      <c r="G123" s="113"/>
      <c r="H123" s="113"/>
      <c r="I123" s="113"/>
      <c r="J123" s="113"/>
      <c r="K123" s="113"/>
      <c r="L123" s="113"/>
      <c r="M123" s="113"/>
      <c r="N123" s="113"/>
      <c r="O123" s="113"/>
      <c r="P123" s="113"/>
      <c r="Q123" s="113"/>
      <c r="R123" s="113"/>
      <c r="S123" s="113"/>
      <c r="T123" s="113"/>
      <c r="U123" s="113"/>
      <c r="V123" s="113"/>
      <c r="W123" s="113"/>
      <c r="X123" s="113"/>
      <c r="Y123" s="113"/>
      <c r="Z123" s="113"/>
      <c r="AA123" s="113"/>
      <c r="AB123" s="113"/>
      <c r="AC123" s="113"/>
      <c r="AD123" s="113"/>
      <c r="AE123" s="113"/>
      <c r="AF123" s="113"/>
      <c r="AG123" s="113"/>
      <c r="AH123" s="113"/>
      <c r="AI123" s="113"/>
      <c r="AJ123" s="113"/>
      <c r="AK123" s="113"/>
      <c r="AL123" s="113"/>
      <c r="AM123" s="113"/>
      <c r="AN123" s="113"/>
      <c r="AO123" s="113"/>
      <c r="AP123" s="113"/>
      <c r="AQ123" s="113"/>
      <c r="AR123" s="113"/>
      <c r="AS123" s="113"/>
      <c r="AT123" s="113"/>
      <c r="AU123" s="113"/>
      <c r="AV123" s="113"/>
      <c r="AW123" s="113"/>
      <c r="AX123" s="113"/>
      <c r="AY123" s="113"/>
      <c r="AZ123" s="113"/>
      <c r="BA123" s="113"/>
      <c r="BB123" s="113"/>
      <c r="BC123" s="113"/>
      <c r="BD123" s="113"/>
      <c r="BE123" s="113"/>
      <c r="BF123" s="113"/>
      <c r="BG123" s="113"/>
      <c r="BH123" s="113"/>
      <c r="BI123" s="113"/>
      <c r="BJ123" s="113"/>
      <c r="BK123" s="113"/>
      <c r="BL123" s="113"/>
      <c r="BM123" s="113"/>
      <c r="BN123" s="113"/>
      <c r="BO123" s="113"/>
      <c r="BP123" s="113"/>
      <c r="BQ123" s="113"/>
      <c r="BR123" s="113"/>
      <c r="BS123" s="113"/>
      <c r="BT123" s="113"/>
      <c r="BU123" s="113"/>
      <c r="BV123" s="113"/>
      <c r="BW123" s="113"/>
      <c r="BX123" s="113"/>
    </row>
    <row r="124" spans="1:76" x14ac:dyDescent="0.25">
      <c r="A124" s="113"/>
      <c r="B124" s="113"/>
      <c r="C124" s="113"/>
      <c r="D124" s="113"/>
      <c r="E124" s="113"/>
      <c r="F124" s="113"/>
      <c r="G124" s="113"/>
      <c r="H124" s="113"/>
      <c r="I124" s="113"/>
      <c r="J124" s="113"/>
      <c r="K124" s="113"/>
      <c r="L124" s="113"/>
      <c r="M124" s="113"/>
      <c r="N124" s="113"/>
      <c r="O124" s="113"/>
      <c r="P124" s="113"/>
      <c r="Q124" s="113"/>
      <c r="R124" s="113"/>
      <c r="S124" s="113"/>
      <c r="T124" s="113"/>
      <c r="U124" s="113"/>
      <c r="V124" s="113"/>
      <c r="W124" s="113"/>
      <c r="X124" s="113"/>
      <c r="Y124" s="113"/>
      <c r="Z124" s="113"/>
      <c r="AA124" s="113"/>
      <c r="AB124" s="113"/>
      <c r="AC124" s="113"/>
      <c r="AD124" s="113"/>
      <c r="AE124" s="113"/>
      <c r="AF124" s="113"/>
      <c r="AG124" s="113"/>
      <c r="AH124" s="113"/>
      <c r="AI124" s="113"/>
      <c r="AJ124" s="113"/>
      <c r="AK124" s="113"/>
      <c r="AL124" s="113"/>
      <c r="AM124" s="113"/>
      <c r="AN124" s="113"/>
      <c r="AO124" s="113"/>
      <c r="AP124" s="113"/>
      <c r="AQ124" s="113"/>
      <c r="AR124" s="113"/>
      <c r="AS124" s="113"/>
      <c r="AT124" s="113"/>
      <c r="AU124" s="113"/>
      <c r="AV124" s="113"/>
      <c r="AW124" s="113"/>
      <c r="AX124" s="113"/>
      <c r="AY124" s="113"/>
      <c r="AZ124" s="113"/>
      <c r="BA124" s="113"/>
      <c r="BB124" s="113"/>
      <c r="BC124" s="113"/>
      <c r="BD124" s="113"/>
      <c r="BE124" s="113"/>
      <c r="BF124" s="113"/>
      <c r="BG124" s="113"/>
      <c r="BH124" s="113"/>
      <c r="BI124" s="113"/>
      <c r="BJ124" s="113"/>
      <c r="BK124" s="113"/>
      <c r="BL124" s="113"/>
      <c r="BM124" s="113"/>
      <c r="BN124" s="113"/>
      <c r="BO124" s="113"/>
      <c r="BP124" s="113"/>
      <c r="BQ124" s="113"/>
      <c r="BR124" s="113"/>
      <c r="BS124" s="113"/>
      <c r="BT124" s="113"/>
      <c r="BU124" s="113"/>
      <c r="BV124" s="113"/>
      <c r="BW124" s="113"/>
      <c r="BX124" s="113"/>
    </row>
    <row r="125" spans="1:76" x14ac:dyDescent="0.25">
      <c r="A125" s="113"/>
      <c r="B125" s="113"/>
      <c r="C125" s="113"/>
      <c r="D125" s="113"/>
      <c r="E125" s="113"/>
      <c r="F125" s="113"/>
      <c r="G125" s="113"/>
      <c r="H125" s="113"/>
      <c r="I125" s="113"/>
      <c r="J125" s="113"/>
      <c r="K125" s="113"/>
      <c r="L125" s="113"/>
      <c r="M125" s="113"/>
      <c r="N125" s="113"/>
      <c r="O125" s="113"/>
      <c r="P125" s="113"/>
      <c r="Q125" s="113"/>
      <c r="R125" s="113"/>
      <c r="S125" s="113"/>
      <c r="T125" s="113"/>
      <c r="U125" s="113"/>
      <c r="V125" s="113"/>
      <c r="W125" s="113"/>
      <c r="X125" s="113"/>
      <c r="Y125" s="113"/>
      <c r="Z125" s="113"/>
      <c r="AA125" s="113"/>
      <c r="AB125" s="113"/>
      <c r="AC125" s="113"/>
      <c r="AD125" s="113"/>
      <c r="AE125" s="113"/>
      <c r="AF125" s="113"/>
      <c r="AG125" s="113"/>
      <c r="AH125" s="113"/>
      <c r="AI125" s="113"/>
      <c r="AJ125" s="113"/>
      <c r="AK125" s="113"/>
      <c r="AL125" s="113"/>
      <c r="AM125" s="113"/>
      <c r="AN125" s="113"/>
      <c r="AO125" s="113"/>
      <c r="AP125" s="113"/>
      <c r="AQ125" s="113"/>
      <c r="AR125" s="113"/>
      <c r="AS125" s="113"/>
      <c r="AT125" s="113"/>
      <c r="AU125" s="113"/>
      <c r="AV125" s="113"/>
      <c r="AW125" s="113"/>
      <c r="AX125" s="113"/>
      <c r="AY125" s="113"/>
      <c r="AZ125" s="113"/>
      <c r="BA125" s="113"/>
      <c r="BB125" s="113"/>
      <c r="BC125" s="113"/>
      <c r="BD125" s="113"/>
      <c r="BE125" s="113"/>
      <c r="BF125" s="113"/>
      <c r="BG125" s="113"/>
      <c r="BH125" s="113"/>
      <c r="BI125" s="113"/>
      <c r="BJ125" s="113"/>
      <c r="BK125" s="113"/>
      <c r="BL125" s="113"/>
      <c r="BM125" s="113"/>
      <c r="BN125" s="113"/>
      <c r="BO125" s="113"/>
      <c r="BP125" s="113"/>
      <c r="BQ125" s="113"/>
      <c r="BR125" s="113"/>
      <c r="BS125" s="113"/>
      <c r="BT125" s="113"/>
      <c r="BU125" s="113"/>
      <c r="BV125" s="113"/>
      <c r="BW125" s="113"/>
      <c r="BX125" s="113"/>
    </row>
    <row r="126" spans="1:76" x14ac:dyDescent="0.25">
      <c r="A126" s="113"/>
      <c r="B126" s="113"/>
      <c r="C126" s="113"/>
      <c r="D126" s="113"/>
      <c r="E126" s="113"/>
      <c r="F126" s="113"/>
      <c r="G126" s="113"/>
      <c r="H126" s="113"/>
      <c r="I126" s="113"/>
      <c r="J126" s="113"/>
      <c r="K126" s="113"/>
      <c r="L126" s="113"/>
      <c r="M126" s="113"/>
      <c r="N126" s="113"/>
      <c r="O126" s="113"/>
      <c r="P126" s="113"/>
      <c r="Q126" s="113"/>
      <c r="R126" s="113"/>
      <c r="S126" s="113"/>
      <c r="T126" s="113"/>
      <c r="U126" s="113"/>
      <c r="V126" s="113"/>
      <c r="W126" s="113"/>
      <c r="X126" s="113"/>
      <c r="Y126" s="113"/>
      <c r="Z126" s="113"/>
      <c r="AA126" s="113"/>
      <c r="AB126" s="113"/>
      <c r="AC126" s="113"/>
      <c r="AD126" s="113"/>
      <c r="AE126" s="113"/>
      <c r="AF126" s="113"/>
      <c r="AG126" s="113"/>
      <c r="AH126" s="113"/>
      <c r="AI126" s="113"/>
      <c r="AJ126" s="113"/>
      <c r="AK126" s="113"/>
      <c r="AL126" s="113"/>
      <c r="AM126" s="113"/>
      <c r="AN126" s="113"/>
      <c r="AO126" s="113"/>
      <c r="AP126" s="113"/>
      <c r="AQ126" s="113"/>
      <c r="AR126" s="113"/>
      <c r="AS126" s="113"/>
      <c r="AT126" s="113"/>
      <c r="AU126" s="113"/>
      <c r="AV126" s="113"/>
      <c r="AW126" s="113"/>
      <c r="AX126" s="113"/>
      <c r="AY126" s="113"/>
      <c r="AZ126" s="113"/>
      <c r="BA126" s="113"/>
      <c r="BB126" s="113"/>
      <c r="BC126" s="113"/>
      <c r="BD126" s="113"/>
      <c r="BE126" s="113"/>
      <c r="BF126" s="113"/>
      <c r="BG126" s="113"/>
      <c r="BH126" s="113"/>
      <c r="BI126" s="113"/>
      <c r="BJ126" s="113"/>
      <c r="BK126" s="113"/>
      <c r="BL126" s="113"/>
      <c r="BM126" s="113"/>
      <c r="BN126" s="113"/>
      <c r="BO126" s="113"/>
      <c r="BP126" s="113"/>
      <c r="BQ126" s="113"/>
      <c r="BR126" s="113"/>
      <c r="BS126" s="113"/>
      <c r="BT126" s="113"/>
      <c r="BU126" s="113"/>
      <c r="BV126" s="113"/>
      <c r="BW126" s="113"/>
      <c r="BX126" s="113"/>
    </row>
    <row r="127" spans="1:76" x14ac:dyDescent="0.25">
      <c r="A127" s="113"/>
      <c r="B127" s="113"/>
      <c r="C127" s="113"/>
      <c r="D127" s="113"/>
      <c r="E127" s="113"/>
      <c r="F127" s="113"/>
      <c r="G127" s="113"/>
      <c r="H127" s="113"/>
      <c r="I127" s="113"/>
      <c r="J127" s="113"/>
      <c r="K127" s="113"/>
      <c r="L127" s="113"/>
      <c r="M127" s="113"/>
      <c r="N127" s="113"/>
      <c r="O127" s="113"/>
      <c r="P127" s="113"/>
      <c r="Q127" s="113"/>
      <c r="R127" s="113"/>
      <c r="S127" s="113"/>
      <c r="T127" s="113"/>
      <c r="U127" s="113"/>
      <c r="V127" s="113"/>
      <c r="W127" s="113"/>
      <c r="X127" s="113"/>
      <c r="Y127" s="113"/>
      <c r="Z127" s="113"/>
      <c r="AA127" s="113"/>
      <c r="AB127" s="113"/>
      <c r="AC127" s="113"/>
      <c r="AD127" s="113"/>
      <c r="AE127" s="113"/>
      <c r="AF127" s="113"/>
      <c r="AG127" s="113"/>
      <c r="AH127" s="113"/>
      <c r="AI127" s="113"/>
      <c r="AJ127" s="113"/>
      <c r="AK127" s="113"/>
      <c r="AL127" s="113"/>
      <c r="AM127" s="113"/>
      <c r="AN127" s="113"/>
      <c r="AO127" s="113"/>
      <c r="AP127" s="113"/>
      <c r="AQ127" s="113"/>
      <c r="AR127" s="113"/>
      <c r="AS127" s="113"/>
      <c r="AT127" s="113"/>
      <c r="AU127" s="113"/>
      <c r="AV127" s="113"/>
      <c r="AW127" s="113"/>
      <c r="AX127" s="113"/>
      <c r="AY127" s="113"/>
      <c r="AZ127" s="113"/>
      <c r="BA127" s="113"/>
      <c r="BB127" s="113"/>
      <c r="BC127" s="113"/>
      <c r="BD127" s="113"/>
      <c r="BE127" s="113"/>
      <c r="BF127" s="113"/>
      <c r="BG127" s="113"/>
      <c r="BH127" s="113"/>
      <c r="BI127" s="113"/>
      <c r="BJ127" s="113"/>
      <c r="BK127" s="113"/>
      <c r="BL127" s="113"/>
      <c r="BM127" s="113"/>
      <c r="BN127" s="113"/>
      <c r="BO127" s="113"/>
      <c r="BP127" s="113"/>
      <c r="BQ127" s="113"/>
      <c r="BR127" s="113"/>
      <c r="BS127" s="113"/>
      <c r="BT127" s="113"/>
      <c r="BU127" s="113"/>
      <c r="BV127" s="113"/>
      <c r="BW127" s="113"/>
      <c r="BX127" s="113"/>
    </row>
    <row r="128" spans="1:76" x14ac:dyDescent="0.25">
      <c r="A128" s="113"/>
      <c r="B128" s="113"/>
      <c r="C128" s="113"/>
      <c r="D128" s="113"/>
      <c r="E128" s="113"/>
      <c r="F128" s="113"/>
      <c r="G128" s="113"/>
      <c r="H128" s="113"/>
      <c r="I128" s="113"/>
      <c r="J128" s="113"/>
      <c r="K128" s="113"/>
      <c r="L128" s="113"/>
      <c r="M128" s="113"/>
      <c r="N128" s="113"/>
      <c r="O128" s="113"/>
      <c r="P128" s="113"/>
      <c r="Q128" s="113"/>
      <c r="R128" s="113"/>
      <c r="S128" s="113"/>
      <c r="T128" s="113"/>
      <c r="U128" s="113"/>
      <c r="V128" s="113"/>
      <c r="W128" s="113"/>
      <c r="X128" s="113"/>
      <c r="Y128" s="113"/>
      <c r="Z128" s="113"/>
      <c r="AA128" s="113"/>
      <c r="AB128" s="113"/>
      <c r="AC128" s="113"/>
      <c r="AD128" s="113"/>
      <c r="AE128" s="113"/>
      <c r="AF128" s="113"/>
      <c r="AG128" s="113"/>
      <c r="AH128" s="113"/>
      <c r="AI128" s="113"/>
      <c r="AJ128" s="113"/>
      <c r="AK128" s="113"/>
      <c r="AL128" s="113"/>
      <c r="AM128" s="113"/>
      <c r="AN128" s="113"/>
      <c r="AO128" s="113"/>
      <c r="AP128" s="113"/>
      <c r="AQ128" s="113"/>
      <c r="AR128" s="113"/>
      <c r="AS128" s="113"/>
      <c r="AT128" s="113"/>
      <c r="AU128" s="113"/>
      <c r="AV128" s="113"/>
      <c r="AW128" s="113"/>
      <c r="AX128" s="113"/>
      <c r="AY128" s="113"/>
      <c r="AZ128" s="113"/>
      <c r="BA128" s="113"/>
      <c r="BB128" s="113"/>
      <c r="BC128" s="113"/>
      <c r="BD128" s="113"/>
      <c r="BE128" s="113"/>
      <c r="BF128" s="113"/>
      <c r="BG128" s="113"/>
      <c r="BH128" s="113"/>
      <c r="BI128" s="113"/>
      <c r="BJ128" s="113"/>
      <c r="BK128" s="113"/>
      <c r="BL128" s="113"/>
      <c r="BM128" s="113"/>
      <c r="BN128" s="113"/>
      <c r="BO128" s="113"/>
      <c r="BP128" s="113"/>
      <c r="BQ128" s="113"/>
      <c r="BR128" s="113"/>
      <c r="BS128" s="113"/>
      <c r="BT128" s="113"/>
      <c r="BU128" s="113"/>
      <c r="BV128" s="113"/>
      <c r="BW128" s="113"/>
      <c r="BX128" s="113"/>
    </row>
    <row r="129" spans="1:76" x14ac:dyDescent="0.25">
      <c r="A129" s="113"/>
      <c r="B129" s="113"/>
      <c r="C129" s="113"/>
      <c r="D129" s="113"/>
      <c r="E129" s="113"/>
      <c r="F129" s="113"/>
      <c r="G129" s="113"/>
      <c r="H129" s="113"/>
      <c r="I129" s="113"/>
      <c r="J129" s="113"/>
      <c r="K129" s="113"/>
      <c r="L129" s="113"/>
      <c r="M129" s="113"/>
      <c r="N129" s="113"/>
      <c r="O129" s="113"/>
      <c r="P129" s="113"/>
      <c r="Q129" s="113"/>
      <c r="R129" s="113"/>
      <c r="S129" s="113"/>
      <c r="T129" s="113"/>
      <c r="U129" s="113"/>
      <c r="V129" s="113"/>
      <c r="W129" s="113"/>
      <c r="X129" s="113"/>
      <c r="Y129" s="113"/>
      <c r="Z129" s="113"/>
      <c r="AA129" s="113"/>
      <c r="AB129" s="113"/>
      <c r="AC129" s="113"/>
      <c r="AD129" s="113"/>
      <c r="AE129" s="113"/>
      <c r="AF129" s="113"/>
      <c r="AG129" s="113"/>
      <c r="AH129" s="113"/>
      <c r="AI129" s="113"/>
      <c r="AJ129" s="113"/>
      <c r="AK129" s="113"/>
      <c r="AL129" s="113"/>
      <c r="AM129" s="113"/>
      <c r="AN129" s="113"/>
      <c r="AO129" s="113"/>
      <c r="AP129" s="113"/>
      <c r="AQ129" s="113"/>
      <c r="AR129" s="113"/>
      <c r="AS129" s="113"/>
      <c r="AT129" s="113"/>
      <c r="AU129" s="113"/>
      <c r="AV129" s="113"/>
      <c r="AW129" s="113"/>
      <c r="AX129" s="113"/>
      <c r="AY129" s="113"/>
      <c r="AZ129" s="113"/>
      <c r="BA129" s="113"/>
      <c r="BB129" s="113"/>
      <c r="BC129" s="113"/>
      <c r="BD129" s="113"/>
      <c r="BE129" s="113"/>
      <c r="BF129" s="113"/>
      <c r="BG129" s="113"/>
      <c r="BH129" s="113"/>
      <c r="BI129" s="113"/>
      <c r="BJ129" s="113"/>
      <c r="BK129" s="113"/>
      <c r="BL129" s="113"/>
      <c r="BM129" s="113"/>
      <c r="BN129" s="113"/>
      <c r="BO129" s="113"/>
      <c r="BP129" s="113"/>
      <c r="BQ129" s="113"/>
      <c r="BR129" s="113"/>
      <c r="BS129" s="113"/>
      <c r="BT129" s="113"/>
      <c r="BU129" s="113"/>
      <c r="BV129" s="113"/>
      <c r="BW129" s="113"/>
      <c r="BX129" s="113"/>
    </row>
    <row r="130" spans="1:76" x14ac:dyDescent="0.25">
      <c r="A130" s="113"/>
      <c r="B130" s="113"/>
      <c r="C130" s="113"/>
      <c r="D130" s="113"/>
      <c r="E130" s="113"/>
      <c r="F130" s="113"/>
      <c r="G130" s="113"/>
      <c r="H130" s="113"/>
      <c r="I130" s="113"/>
      <c r="J130" s="113"/>
      <c r="K130" s="113"/>
      <c r="L130" s="113"/>
      <c r="M130" s="113"/>
      <c r="N130" s="113"/>
      <c r="O130" s="113"/>
      <c r="P130" s="113"/>
      <c r="Q130" s="113"/>
      <c r="R130" s="113"/>
      <c r="S130" s="113"/>
      <c r="T130" s="113"/>
      <c r="U130" s="113"/>
      <c r="V130" s="113"/>
      <c r="W130" s="113"/>
      <c r="X130" s="113"/>
      <c r="Y130" s="113"/>
      <c r="Z130" s="113"/>
      <c r="AA130" s="113"/>
      <c r="AB130" s="113"/>
      <c r="AC130" s="113"/>
      <c r="AD130" s="113"/>
      <c r="AE130" s="113"/>
      <c r="AF130" s="113"/>
      <c r="AG130" s="113"/>
      <c r="AH130" s="113"/>
      <c r="AI130" s="113"/>
      <c r="AJ130" s="113"/>
      <c r="AK130" s="113"/>
      <c r="AL130" s="113"/>
      <c r="AM130" s="113"/>
      <c r="AN130" s="113"/>
      <c r="AO130" s="113"/>
      <c r="AP130" s="113"/>
      <c r="AQ130" s="113"/>
      <c r="AR130" s="113"/>
      <c r="AS130" s="113"/>
      <c r="AT130" s="113"/>
      <c r="AU130" s="113"/>
      <c r="AV130" s="113"/>
      <c r="AW130" s="113"/>
      <c r="AX130" s="113"/>
      <c r="AY130" s="113"/>
      <c r="AZ130" s="113"/>
      <c r="BA130" s="113"/>
      <c r="BB130" s="113"/>
      <c r="BC130" s="113"/>
      <c r="BD130" s="113"/>
      <c r="BE130" s="113"/>
      <c r="BF130" s="113"/>
      <c r="BG130" s="113"/>
      <c r="BH130" s="113"/>
      <c r="BI130" s="113"/>
      <c r="BJ130" s="113"/>
      <c r="BK130" s="113"/>
      <c r="BL130" s="113"/>
      <c r="BM130" s="113"/>
      <c r="BN130" s="113"/>
      <c r="BO130" s="113"/>
      <c r="BP130" s="113"/>
      <c r="BQ130" s="113"/>
      <c r="BR130" s="113"/>
      <c r="BS130" s="113"/>
      <c r="BT130" s="113"/>
      <c r="BU130" s="113"/>
      <c r="BV130" s="113"/>
      <c r="BW130" s="113"/>
      <c r="BX130" s="113"/>
    </row>
    <row r="131" spans="1:76" x14ac:dyDescent="0.25">
      <c r="A131" s="113"/>
      <c r="B131" s="113"/>
      <c r="C131" s="113"/>
      <c r="D131" s="113"/>
      <c r="E131" s="113"/>
      <c r="F131" s="113"/>
      <c r="G131" s="113"/>
      <c r="H131" s="113"/>
      <c r="I131" s="113"/>
      <c r="J131" s="113"/>
      <c r="K131" s="113"/>
      <c r="L131" s="113"/>
      <c r="M131" s="113"/>
      <c r="N131" s="113"/>
      <c r="O131" s="113"/>
      <c r="P131" s="113"/>
      <c r="Q131" s="113"/>
      <c r="R131" s="113"/>
      <c r="S131" s="113"/>
      <c r="T131" s="113"/>
      <c r="U131" s="113"/>
      <c r="V131" s="113"/>
      <c r="W131" s="113"/>
      <c r="X131" s="113"/>
      <c r="Y131" s="113"/>
      <c r="Z131" s="113"/>
      <c r="AA131" s="113"/>
      <c r="AB131" s="113"/>
      <c r="AC131" s="113"/>
      <c r="AD131" s="113"/>
      <c r="AE131" s="113"/>
      <c r="AF131" s="113"/>
      <c r="AG131" s="113"/>
      <c r="AH131" s="113"/>
      <c r="AI131" s="113"/>
      <c r="AJ131" s="113"/>
      <c r="AK131" s="113"/>
      <c r="AL131" s="113"/>
      <c r="AM131" s="113"/>
      <c r="AN131" s="113"/>
      <c r="AO131" s="113"/>
      <c r="AP131" s="113"/>
      <c r="AQ131" s="113"/>
      <c r="AR131" s="113"/>
      <c r="AS131" s="113"/>
      <c r="AT131" s="113"/>
      <c r="AU131" s="113"/>
      <c r="AV131" s="113"/>
      <c r="AW131" s="113"/>
      <c r="AX131" s="113"/>
      <c r="AY131" s="113"/>
      <c r="AZ131" s="113"/>
      <c r="BA131" s="113"/>
      <c r="BB131" s="113"/>
      <c r="BC131" s="113"/>
      <c r="BD131" s="113"/>
      <c r="BE131" s="113"/>
      <c r="BF131" s="113"/>
      <c r="BG131" s="113"/>
      <c r="BH131" s="113"/>
      <c r="BI131" s="113"/>
      <c r="BJ131" s="113"/>
      <c r="BK131" s="113"/>
      <c r="BL131" s="113"/>
      <c r="BM131" s="113"/>
      <c r="BN131" s="113"/>
      <c r="BO131" s="113"/>
      <c r="BP131" s="113"/>
      <c r="BQ131" s="113"/>
      <c r="BR131" s="113"/>
      <c r="BS131" s="113"/>
      <c r="BT131" s="113"/>
      <c r="BU131" s="113"/>
      <c r="BV131" s="113"/>
      <c r="BW131" s="113"/>
      <c r="BX131" s="113"/>
    </row>
    <row r="132" spans="1:76" x14ac:dyDescent="0.25">
      <c r="A132" s="113"/>
      <c r="B132" s="113"/>
      <c r="C132" s="113"/>
      <c r="D132" s="113"/>
      <c r="E132" s="113"/>
      <c r="F132" s="113"/>
      <c r="G132" s="113"/>
      <c r="H132" s="113"/>
      <c r="I132" s="113"/>
      <c r="J132" s="113"/>
      <c r="K132" s="113"/>
      <c r="L132" s="113"/>
      <c r="M132" s="113"/>
      <c r="N132" s="113"/>
      <c r="O132" s="113"/>
      <c r="P132" s="113"/>
      <c r="Q132" s="113"/>
      <c r="R132" s="113"/>
      <c r="S132" s="113"/>
      <c r="T132" s="113"/>
      <c r="U132" s="113"/>
      <c r="V132" s="113"/>
      <c r="W132" s="113"/>
      <c r="X132" s="113"/>
      <c r="Y132" s="113"/>
      <c r="Z132" s="113"/>
      <c r="AA132" s="113"/>
      <c r="AB132" s="113"/>
      <c r="AC132" s="113"/>
      <c r="AD132" s="113"/>
      <c r="AE132" s="113"/>
      <c r="AF132" s="113"/>
      <c r="AG132" s="113"/>
      <c r="AH132" s="113"/>
      <c r="AI132" s="113"/>
      <c r="AJ132" s="113"/>
      <c r="AK132" s="113"/>
      <c r="AL132" s="113"/>
      <c r="AM132" s="113"/>
      <c r="AN132" s="113"/>
      <c r="AO132" s="113"/>
      <c r="AP132" s="113"/>
      <c r="AQ132" s="113"/>
      <c r="AR132" s="113"/>
      <c r="AS132" s="113"/>
      <c r="AT132" s="113"/>
      <c r="AU132" s="113"/>
      <c r="AV132" s="113"/>
      <c r="AW132" s="113"/>
      <c r="AX132" s="113"/>
      <c r="AY132" s="113"/>
      <c r="AZ132" s="113"/>
      <c r="BA132" s="113"/>
      <c r="BB132" s="113"/>
      <c r="BC132" s="113"/>
      <c r="BD132" s="113"/>
      <c r="BE132" s="113"/>
      <c r="BF132" s="113"/>
      <c r="BG132" s="113"/>
      <c r="BH132" s="113"/>
      <c r="BI132" s="113"/>
      <c r="BJ132" s="113"/>
      <c r="BK132" s="113"/>
      <c r="BL132" s="113"/>
      <c r="BM132" s="113"/>
      <c r="BN132" s="113"/>
      <c r="BO132" s="113"/>
      <c r="BP132" s="113"/>
      <c r="BQ132" s="113"/>
      <c r="BR132" s="113"/>
      <c r="BS132" s="113"/>
      <c r="BT132" s="113"/>
      <c r="BU132" s="113"/>
      <c r="BV132" s="113"/>
      <c r="BW132" s="113"/>
      <c r="BX132" s="113"/>
    </row>
  </sheetData>
  <mergeCells count="695">
    <mergeCell ref="CB26:CD26"/>
    <mergeCell ref="BR107:BX107"/>
    <mergeCell ref="A114:BX114"/>
    <mergeCell ref="AW108:BC108"/>
    <mergeCell ref="BD108:BJ108"/>
    <mergeCell ref="BK108:BQ108"/>
    <mergeCell ref="BR108:BX108"/>
    <mergeCell ref="A108:AE108"/>
    <mergeCell ref="AJ108:AQ108"/>
    <mergeCell ref="A111:BX111"/>
    <mergeCell ref="A112:BX112"/>
    <mergeCell ref="A109:AE109"/>
    <mergeCell ref="AF109:AI109"/>
    <mergeCell ref="AJ109:AQ109"/>
    <mergeCell ref="AR109:AV109"/>
    <mergeCell ref="AW109:BC109"/>
    <mergeCell ref="BD109:BJ109"/>
    <mergeCell ref="BK109:BQ109"/>
    <mergeCell ref="BR109:BX109"/>
    <mergeCell ref="AW107:BC107"/>
    <mergeCell ref="A107:AE107"/>
    <mergeCell ref="AF108:AI108"/>
    <mergeCell ref="AJ107:AQ107"/>
    <mergeCell ref="AR107:AV107"/>
    <mergeCell ref="AR108:AV108"/>
    <mergeCell ref="AF107:AI107"/>
    <mergeCell ref="BD107:BJ107"/>
    <mergeCell ref="BK107:BQ107"/>
    <mergeCell ref="BK102:BQ102"/>
    <mergeCell ref="AF105:AI105"/>
    <mergeCell ref="AJ104:AQ104"/>
    <mergeCell ref="AR104:AV104"/>
    <mergeCell ref="AJ103:AQ103"/>
    <mergeCell ref="AR103:AV103"/>
    <mergeCell ref="AF103:AI103"/>
    <mergeCell ref="BD102:BJ102"/>
    <mergeCell ref="A106:AE106"/>
    <mergeCell ref="BD106:BJ106"/>
    <mergeCell ref="BK106:BQ106"/>
    <mergeCell ref="BR106:BX106"/>
    <mergeCell ref="A105:AE105"/>
    <mergeCell ref="AF106:AI106"/>
    <mergeCell ref="AJ105:AQ105"/>
    <mergeCell ref="AJ106:AQ106"/>
    <mergeCell ref="AR106:AV106"/>
    <mergeCell ref="AW106:BC106"/>
    <mergeCell ref="BR103:BX103"/>
    <mergeCell ref="A104:AE104"/>
    <mergeCell ref="BD104:BJ104"/>
    <mergeCell ref="BK104:BQ104"/>
    <mergeCell ref="BR104:BX104"/>
    <mergeCell ref="A103:AE103"/>
    <mergeCell ref="AF104:AI104"/>
    <mergeCell ref="AW104:BC104"/>
    <mergeCell ref="AW105:BC105"/>
    <mergeCell ref="BD103:BJ103"/>
    <mergeCell ref="AW103:BC103"/>
    <mergeCell ref="BK103:BQ103"/>
    <mergeCell ref="BD105:BJ105"/>
    <mergeCell ref="BK105:BQ105"/>
    <mergeCell ref="AR105:AV105"/>
    <mergeCell ref="BR105:BX105"/>
    <mergeCell ref="AW100:BC100"/>
    <mergeCell ref="AR100:AV100"/>
    <mergeCell ref="AF100:AI100"/>
    <mergeCell ref="AJ99:AQ99"/>
    <mergeCell ref="AR99:AV99"/>
    <mergeCell ref="BD100:BJ100"/>
    <mergeCell ref="BK100:BQ100"/>
    <mergeCell ref="BR100:BX100"/>
    <mergeCell ref="A101:AE101"/>
    <mergeCell ref="BD101:BJ101"/>
    <mergeCell ref="BK101:BQ101"/>
    <mergeCell ref="BR101:BX101"/>
    <mergeCell ref="A100:AE100"/>
    <mergeCell ref="AF101:AI101"/>
    <mergeCell ref="AJ100:AQ100"/>
    <mergeCell ref="AJ101:AQ101"/>
    <mergeCell ref="AR101:AV101"/>
    <mergeCell ref="AW101:BC101"/>
    <mergeCell ref="A99:AE99"/>
    <mergeCell ref="BD99:BJ99"/>
    <mergeCell ref="BK99:BQ99"/>
    <mergeCell ref="BD97:BJ97"/>
    <mergeCell ref="BK97:BQ97"/>
    <mergeCell ref="AR98:AV98"/>
    <mergeCell ref="A97:AE97"/>
    <mergeCell ref="A98:AE98"/>
    <mergeCell ref="BR95:BX95"/>
    <mergeCell ref="BR99:BX99"/>
    <mergeCell ref="AF99:AI99"/>
    <mergeCell ref="AW99:BC99"/>
    <mergeCell ref="BR97:BX97"/>
    <mergeCell ref="AF98:AI98"/>
    <mergeCell ref="AJ98:AQ98"/>
    <mergeCell ref="AF97:AI97"/>
    <mergeCell ref="AW98:BC98"/>
    <mergeCell ref="BD98:BJ98"/>
    <mergeCell ref="BK98:BQ98"/>
    <mergeCell ref="BD95:BJ95"/>
    <mergeCell ref="BK95:BQ95"/>
    <mergeCell ref="BD96:BJ96"/>
    <mergeCell ref="BK96:BQ96"/>
    <mergeCell ref="BR96:BX96"/>
    <mergeCell ref="AR96:AV96"/>
    <mergeCell ref="AW96:BC96"/>
    <mergeCell ref="A95:AE95"/>
    <mergeCell ref="AF96:AI96"/>
    <mergeCell ref="AJ95:AQ95"/>
    <mergeCell ref="AJ96:AQ96"/>
    <mergeCell ref="A96:AE96"/>
    <mergeCell ref="A94:AE94"/>
    <mergeCell ref="AR93:AV93"/>
    <mergeCell ref="AW93:BC93"/>
    <mergeCell ref="AR94:AV94"/>
    <mergeCell ref="AF94:AI94"/>
    <mergeCell ref="AJ94:AQ94"/>
    <mergeCell ref="AW94:BC94"/>
    <mergeCell ref="AR95:AV95"/>
    <mergeCell ref="AF95:AI95"/>
    <mergeCell ref="AW95:BC95"/>
    <mergeCell ref="BD86:BJ86"/>
    <mergeCell ref="BK86:BQ86"/>
    <mergeCell ref="BK85:BQ85"/>
    <mergeCell ref="BD85:BJ85"/>
    <mergeCell ref="AF92:AI92"/>
    <mergeCell ref="AJ91:AQ91"/>
    <mergeCell ref="AR91:AV91"/>
    <mergeCell ref="AW92:BC92"/>
    <mergeCell ref="BD91:BJ91"/>
    <mergeCell ref="AF91:AI91"/>
    <mergeCell ref="AW91:BC91"/>
    <mergeCell ref="BK92:BQ92"/>
    <mergeCell ref="AR86:AV86"/>
    <mergeCell ref="BD92:BJ92"/>
    <mergeCell ref="BK91:BQ91"/>
    <mergeCell ref="BK90:BQ90"/>
    <mergeCell ref="AW89:BC89"/>
    <mergeCell ref="BD89:BJ89"/>
    <mergeCell ref="BK89:BQ89"/>
    <mergeCell ref="BK87:BQ87"/>
    <mergeCell ref="BD87:BJ87"/>
    <mergeCell ref="AJ92:AQ92"/>
    <mergeCell ref="AJ85:AQ85"/>
    <mergeCell ref="AR89:AV89"/>
    <mergeCell ref="A85:AE85"/>
    <mergeCell ref="AR85:AV85"/>
    <mergeCell ref="AF84:AI84"/>
    <mergeCell ref="BR84:BX84"/>
    <mergeCell ref="AR84:AV84"/>
    <mergeCell ref="AJ84:AQ84"/>
    <mergeCell ref="BR85:BX85"/>
    <mergeCell ref="A91:AE91"/>
    <mergeCell ref="AF86:AI86"/>
    <mergeCell ref="A84:AE84"/>
    <mergeCell ref="AF85:AI85"/>
    <mergeCell ref="A90:AE90"/>
    <mergeCell ref="AF90:AI90"/>
    <mergeCell ref="A89:AE89"/>
    <mergeCell ref="AF89:AI89"/>
    <mergeCell ref="AF87:AI87"/>
    <mergeCell ref="A88:AE88"/>
    <mergeCell ref="BR86:BX86"/>
    <mergeCell ref="A86:AE86"/>
    <mergeCell ref="AJ86:AQ86"/>
    <mergeCell ref="BR89:BX89"/>
    <mergeCell ref="AW85:BC85"/>
    <mergeCell ref="AW86:BC86"/>
    <mergeCell ref="AJ89:AQ89"/>
    <mergeCell ref="BD80:BJ80"/>
    <mergeCell ref="BK80:BQ80"/>
    <mergeCell ref="BK83:BQ83"/>
    <mergeCell ref="BR83:BX83"/>
    <mergeCell ref="BR80:BX80"/>
    <mergeCell ref="AW84:BC84"/>
    <mergeCell ref="BD83:BJ83"/>
    <mergeCell ref="BK84:BQ84"/>
    <mergeCell ref="BD84:BJ84"/>
    <mergeCell ref="AW81:BC81"/>
    <mergeCell ref="AW82:BC82"/>
    <mergeCell ref="BD81:BJ81"/>
    <mergeCell ref="BD82:BJ82"/>
    <mergeCell ref="BK81:BQ81"/>
    <mergeCell ref="BK82:BQ82"/>
    <mergeCell ref="BR81:BX81"/>
    <mergeCell ref="BR82:BX82"/>
    <mergeCell ref="A80:AE80"/>
    <mergeCell ref="AF83:AI83"/>
    <mergeCell ref="AJ80:AQ80"/>
    <mergeCell ref="AW83:BC83"/>
    <mergeCell ref="A83:AE83"/>
    <mergeCell ref="AF80:AI80"/>
    <mergeCell ref="AJ83:AQ83"/>
    <mergeCell ref="AR83:AV83"/>
    <mergeCell ref="AR80:AV80"/>
    <mergeCell ref="AW80:BC80"/>
    <mergeCell ref="AF81:AI81"/>
    <mergeCell ref="AF82:AI82"/>
    <mergeCell ref="AJ81:AQ81"/>
    <mergeCell ref="AJ82:AQ82"/>
    <mergeCell ref="AR81:AV81"/>
    <mergeCell ref="AR82:AV82"/>
    <mergeCell ref="A81:AE81"/>
    <mergeCell ref="A82:AE82"/>
    <mergeCell ref="BD79:BJ79"/>
    <mergeCell ref="BK79:BQ79"/>
    <mergeCell ref="BR79:BX79"/>
    <mergeCell ref="AR79:AV79"/>
    <mergeCell ref="AW79:BC79"/>
    <mergeCell ref="A78:AE78"/>
    <mergeCell ref="AF79:AI79"/>
    <mergeCell ref="AJ78:AQ78"/>
    <mergeCell ref="AJ79:AQ79"/>
    <mergeCell ref="A79:AE79"/>
    <mergeCell ref="A77:AE77"/>
    <mergeCell ref="BD77:BJ77"/>
    <mergeCell ref="BK77:BQ77"/>
    <mergeCell ref="BR77:BX77"/>
    <mergeCell ref="A76:AE76"/>
    <mergeCell ref="AF77:AI77"/>
    <mergeCell ref="AJ76:AQ76"/>
    <mergeCell ref="AR76:AV76"/>
    <mergeCell ref="BD78:BJ78"/>
    <mergeCell ref="BK78:BQ78"/>
    <mergeCell ref="AF76:AI76"/>
    <mergeCell ref="AW77:BC77"/>
    <mergeCell ref="AW78:BC78"/>
    <mergeCell ref="AR78:AV78"/>
    <mergeCell ref="AF78:AI78"/>
    <mergeCell ref="AJ77:AQ77"/>
    <mergeCell ref="AR77:AV77"/>
    <mergeCell ref="BD76:BJ76"/>
    <mergeCell ref="A75:AE75"/>
    <mergeCell ref="BD75:BJ75"/>
    <mergeCell ref="BK75:BQ75"/>
    <mergeCell ref="BR75:BX75"/>
    <mergeCell ref="AF75:AI75"/>
    <mergeCell ref="AW75:BC75"/>
    <mergeCell ref="AJ75:AQ75"/>
    <mergeCell ref="AR75:AV75"/>
    <mergeCell ref="AW76:BC76"/>
    <mergeCell ref="BR76:BX76"/>
    <mergeCell ref="AJ74:AQ74"/>
    <mergeCell ref="AR74:AV74"/>
    <mergeCell ref="BD73:BJ73"/>
    <mergeCell ref="AW72:BC72"/>
    <mergeCell ref="BD72:BJ72"/>
    <mergeCell ref="BD74:BJ74"/>
    <mergeCell ref="A73:AE73"/>
    <mergeCell ref="AF74:AI74"/>
    <mergeCell ref="AJ73:AQ73"/>
    <mergeCell ref="AR73:AV73"/>
    <mergeCell ref="AF73:AI73"/>
    <mergeCell ref="A74:AE74"/>
    <mergeCell ref="A70:AE70"/>
    <mergeCell ref="AF70:AI70"/>
    <mergeCell ref="AJ70:AQ70"/>
    <mergeCell ref="AR70:AV70"/>
    <mergeCell ref="A71:AE71"/>
    <mergeCell ref="AF71:AI71"/>
    <mergeCell ref="AJ71:AQ71"/>
    <mergeCell ref="AR71:AV71"/>
    <mergeCell ref="A72:AE72"/>
    <mergeCell ref="AF72:AI72"/>
    <mergeCell ref="AJ72:AQ72"/>
    <mergeCell ref="AR72:AV72"/>
    <mergeCell ref="BK68:BQ68"/>
    <mergeCell ref="BR68:BX68"/>
    <mergeCell ref="BR66:BX66"/>
    <mergeCell ref="AJ66:AQ66"/>
    <mergeCell ref="AR66:AV66"/>
    <mergeCell ref="AW67:BC67"/>
    <mergeCell ref="AW68:BC68"/>
    <mergeCell ref="BD68:BJ68"/>
    <mergeCell ref="A65:AE65"/>
    <mergeCell ref="AF65:AI65"/>
    <mergeCell ref="AJ65:AQ65"/>
    <mergeCell ref="A1:BX1"/>
    <mergeCell ref="A3:BX3"/>
    <mergeCell ref="AW40:BC41"/>
    <mergeCell ref="BD40:BJ41"/>
    <mergeCell ref="BK40:BQ41"/>
    <mergeCell ref="AW39:BC39"/>
    <mergeCell ref="BD39:BJ39"/>
    <mergeCell ref="BK39:BQ39"/>
    <mergeCell ref="BC7:BX7"/>
    <mergeCell ref="BC8:BX8"/>
    <mergeCell ref="BC5:BX5"/>
    <mergeCell ref="BC6:BX6"/>
    <mergeCell ref="BC9:BX9"/>
    <mergeCell ref="BD10:BK10"/>
    <mergeCell ref="BQ12:BR12"/>
    <mergeCell ref="BR40:BX41"/>
    <mergeCell ref="BR38:BX38"/>
    <mergeCell ref="BR39:BX39"/>
    <mergeCell ref="AF34:AI34"/>
    <mergeCell ref="A34:AE34"/>
    <mergeCell ref="AW34:BC34"/>
    <mergeCell ref="X15:Y15"/>
    <mergeCell ref="Z15:AA15"/>
    <mergeCell ref="BM10:BW10"/>
    <mergeCell ref="BM11:BW11"/>
    <mergeCell ref="BO12:BP12"/>
    <mergeCell ref="BQ17:BX17"/>
    <mergeCell ref="BD11:BK11"/>
    <mergeCell ref="BD12:BE12"/>
    <mergeCell ref="BG12:BN12"/>
    <mergeCell ref="AX15:BB15"/>
    <mergeCell ref="BQ14:BX15"/>
    <mergeCell ref="BQ16:BX16"/>
    <mergeCell ref="BF16:BP16"/>
    <mergeCell ref="A14:AX14"/>
    <mergeCell ref="AB15:AC15"/>
    <mergeCell ref="AG16:AH16"/>
    <mergeCell ref="AJ16:AQ16"/>
    <mergeCell ref="AR16:AS16"/>
    <mergeCell ref="AT16:AU16"/>
    <mergeCell ref="AV16:AW16"/>
    <mergeCell ref="N18:BE18"/>
    <mergeCell ref="H21:BE21"/>
    <mergeCell ref="BQ22:BX22"/>
    <mergeCell ref="BF17:BP17"/>
    <mergeCell ref="BF20:BP20"/>
    <mergeCell ref="BF21:BP21"/>
    <mergeCell ref="BF22:BP22"/>
    <mergeCell ref="BQ18:BX18"/>
    <mergeCell ref="BQ19:BX19"/>
    <mergeCell ref="BQ20:BX20"/>
    <mergeCell ref="BQ21:BX21"/>
    <mergeCell ref="BF18:BP18"/>
    <mergeCell ref="BF19:BP19"/>
    <mergeCell ref="BR25:BX26"/>
    <mergeCell ref="AJ28:AQ28"/>
    <mergeCell ref="AJ29:AQ29"/>
    <mergeCell ref="AJ30:AQ30"/>
    <mergeCell ref="AJ31:AQ31"/>
    <mergeCell ref="AR28:AV28"/>
    <mergeCell ref="A23:BX23"/>
    <mergeCell ref="BK26:BQ26"/>
    <mergeCell ref="BR28:BX28"/>
    <mergeCell ref="BP25:BQ25"/>
    <mergeCell ref="AW25:AY25"/>
    <mergeCell ref="A28:AE28"/>
    <mergeCell ref="AW28:BC28"/>
    <mergeCell ref="BD28:BJ28"/>
    <mergeCell ref="BK28:BQ28"/>
    <mergeCell ref="AJ27:AQ27"/>
    <mergeCell ref="AR27:AV27"/>
    <mergeCell ref="AW27:BC27"/>
    <mergeCell ref="A27:AE27"/>
    <mergeCell ref="BD27:BJ27"/>
    <mergeCell ref="BK27:BQ27"/>
    <mergeCell ref="BR27:BX27"/>
    <mergeCell ref="BK25:BM25"/>
    <mergeCell ref="BN25:BO25"/>
    <mergeCell ref="BD25:BF25"/>
    <mergeCell ref="BG25:BH25"/>
    <mergeCell ref="BI25:BJ25"/>
    <mergeCell ref="BD26:BJ26"/>
    <mergeCell ref="BD29:BJ29"/>
    <mergeCell ref="BK29:BQ29"/>
    <mergeCell ref="A31:AE31"/>
    <mergeCell ref="AF28:AI28"/>
    <mergeCell ref="AF29:AI29"/>
    <mergeCell ref="AF30:AI30"/>
    <mergeCell ref="AF31:AI31"/>
    <mergeCell ref="A30:AE30"/>
    <mergeCell ref="A29:AE29"/>
    <mergeCell ref="AZ25:BA25"/>
    <mergeCell ref="AF24:AI26"/>
    <mergeCell ref="AW26:BC26"/>
    <mergeCell ref="BB25:BC25"/>
    <mergeCell ref="AR24:AV26"/>
    <mergeCell ref="AW24:BX24"/>
    <mergeCell ref="AJ24:AQ26"/>
    <mergeCell ref="A24:AE26"/>
    <mergeCell ref="AF27:AI27"/>
    <mergeCell ref="BR29:BX29"/>
    <mergeCell ref="BD30:BJ30"/>
    <mergeCell ref="BK30:BQ30"/>
    <mergeCell ref="BR30:BX30"/>
    <mergeCell ref="AW29:BC29"/>
    <mergeCell ref="AW30:BC30"/>
    <mergeCell ref="AR31:AV31"/>
    <mergeCell ref="BD31:BJ31"/>
    <mergeCell ref="BK31:BQ31"/>
    <mergeCell ref="BR31:BX31"/>
    <mergeCell ref="AW31:BC31"/>
    <mergeCell ref="AR30:AV30"/>
    <mergeCell ref="AR29:AV29"/>
    <mergeCell ref="BD35:BJ35"/>
    <mergeCell ref="BK35:BQ35"/>
    <mergeCell ref="BR35:BX35"/>
    <mergeCell ref="BD32:BJ33"/>
    <mergeCell ref="BK32:BQ33"/>
    <mergeCell ref="BR32:BX33"/>
    <mergeCell ref="BK36:BQ36"/>
    <mergeCell ref="BR36:BX36"/>
    <mergeCell ref="A36:AE36"/>
    <mergeCell ref="AF36:AI36"/>
    <mergeCell ref="AJ36:AQ36"/>
    <mergeCell ref="AR36:AV36"/>
    <mergeCell ref="AW36:BC36"/>
    <mergeCell ref="A35:AE35"/>
    <mergeCell ref="AJ35:AQ35"/>
    <mergeCell ref="AW35:BC35"/>
    <mergeCell ref="BD36:BJ36"/>
    <mergeCell ref="AF35:AI35"/>
    <mergeCell ref="AR35:AV35"/>
    <mergeCell ref="AF32:AI33"/>
    <mergeCell ref="AJ32:AQ33"/>
    <mergeCell ref="AR32:AV33"/>
    <mergeCell ref="AW32:BC33"/>
    <mergeCell ref="A32:AE32"/>
    <mergeCell ref="BR37:BX37"/>
    <mergeCell ref="A37:AE37"/>
    <mergeCell ref="AF37:AI37"/>
    <mergeCell ref="AJ37:AQ37"/>
    <mergeCell ref="AR37:AV37"/>
    <mergeCell ref="AW37:BC37"/>
    <mergeCell ref="AW38:BC38"/>
    <mergeCell ref="BD38:BJ38"/>
    <mergeCell ref="BD37:BJ37"/>
    <mergeCell ref="BK37:BQ37"/>
    <mergeCell ref="BK38:BQ38"/>
    <mergeCell ref="A38:AE38"/>
    <mergeCell ref="AF38:AI38"/>
    <mergeCell ref="AJ38:AQ38"/>
    <mergeCell ref="AR38:AV38"/>
    <mergeCell ref="AJ46:AQ46"/>
    <mergeCell ref="AR46:AV46"/>
    <mergeCell ref="A39:AE39"/>
    <mergeCell ref="AJ43:AQ44"/>
    <mergeCell ref="AF39:AI39"/>
    <mergeCell ref="AJ39:AQ39"/>
    <mergeCell ref="A42:AE42"/>
    <mergeCell ref="AF42:AI42"/>
    <mergeCell ref="AJ42:AQ42"/>
    <mergeCell ref="A43:AE43"/>
    <mergeCell ref="AF43:AI44"/>
    <mergeCell ref="A41:AE41"/>
    <mergeCell ref="AW45:BC45"/>
    <mergeCell ref="BK42:BQ42"/>
    <mergeCell ref="BR43:BX44"/>
    <mergeCell ref="A53:AE53"/>
    <mergeCell ref="A56:AE56"/>
    <mergeCell ref="AF56:AI56"/>
    <mergeCell ref="A54:AE54"/>
    <mergeCell ref="A55:AE55"/>
    <mergeCell ref="A52:AE52"/>
    <mergeCell ref="AF51:AI52"/>
    <mergeCell ref="AJ50:AQ50"/>
    <mergeCell ref="AR56:AV56"/>
    <mergeCell ref="AJ54:AQ54"/>
    <mergeCell ref="BD45:BJ45"/>
    <mergeCell ref="BK45:BQ45"/>
    <mergeCell ref="BD46:BJ46"/>
    <mergeCell ref="BK46:BQ46"/>
    <mergeCell ref="BR46:BX46"/>
    <mergeCell ref="BR42:BX42"/>
    <mergeCell ref="BR56:BX56"/>
    <mergeCell ref="AW42:BC42"/>
    <mergeCell ref="AW43:BC44"/>
    <mergeCell ref="AR50:AV50"/>
    <mergeCell ref="AW46:BC46"/>
    <mergeCell ref="A87:AE87"/>
    <mergeCell ref="BD43:BJ44"/>
    <mergeCell ref="BK43:BQ44"/>
    <mergeCell ref="BR45:BX45"/>
    <mergeCell ref="AR43:AV44"/>
    <mergeCell ref="A60:AE60"/>
    <mergeCell ref="AJ63:AQ63"/>
    <mergeCell ref="AF60:AI60"/>
    <mergeCell ref="AJ60:AQ60"/>
    <mergeCell ref="AR60:AV60"/>
    <mergeCell ref="AF62:AI62"/>
    <mergeCell ref="AF61:AI61"/>
    <mergeCell ref="BK62:BQ62"/>
    <mergeCell ref="BR62:BX62"/>
    <mergeCell ref="BR57:BX57"/>
    <mergeCell ref="BK58:BQ58"/>
    <mergeCell ref="BR58:BX58"/>
    <mergeCell ref="BD62:BJ62"/>
    <mergeCell ref="BD61:BJ61"/>
    <mergeCell ref="A64:AE64"/>
    <mergeCell ref="BK66:BQ66"/>
    <mergeCell ref="AW51:BC52"/>
    <mergeCell ref="BD51:BJ52"/>
    <mergeCell ref="BD53:BJ53"/>
    <mergeCell ref="A62:AE62"/>
    <mergeCell ref="A66:AE66"/>
    <mergeCell ref="AF66:AI66"/>
    <mergeCell ref="AW66:BC66"/>
    <mergeCell ref="AW50:BC50"/>
    <mergeCell ref="AW54:BC54"/>
    <mergeCell ref="AR65:AV65"/>
    <mergeCell ref="A67:AE67"/>
    <mergeCell ref="AW60:BC60"/>
    <mergeCell ref="AF50:AI50"/>
    <mergeCell ref="A59:AE59"/>
    <mergeCell ref="AJ61:AQ61"/>
    <mergeCell ref="AR61:AV61"/>
    <mergeCell ref="AW61:BC61"/>
    <mergeCell ref="AJ62:AQ62"/>
    <mergeCell ref="AR62:AV62"/>
    <mergeCell ref="AJ64:AQ64"/>
    <mergeCell ref="AR64:AV64"/>
    <mergeCell ref="AR63:AV63"/>
    <mergeCell ref="AW63:BC63"/>
    <mergeCell ref="AW64:BC64"/>
    <mergeCell ref="A58:AE58"/>
    <mergeCell ref="A57:AE57"/>
    <mergeCell ref="A69:AE69"/>
    <mergeCell ref="AF69:AI69"/>
    <mergeCell ref="AJ56:AQ56"/>
    <mergeCell ref="BD69:BJ69"/>
    <mergeCell ref="BK64:BQ64"/>
    <mergeCell ref="BR64:BX64"/>
    <mergeCell ref="BK63:BQ63"/>
    <mergeCell ref="AJ69:AQ69"/>
    <mergeCell ref="AR69:AV69"/>
    <mergeCell ref="AW69:BC69"/>
    <mergeCell ref="BK67:BQ67"/>
    <mergeCell ref="BR67:BX67"/>
    <mergeCell ref="A68:AE68"/>
    <mergeCell ref="AF68:AI68"/>
    <mergeCell ref="AJ68:AQ68"/>
    <mergeCell ref="AR68:AV68"/>
    <mergeCell ref="AF67:AI67"/>
    <mergeCell ref="AJ67:AQ67"/>
    <mergeCell ref="A61:AE61"/>
    <mergeCell ref="AR67:AV67"/>
    <mergeCell ref="BD67:BJ67"/>
    <mergeCell ref="AF64:AI64"/>
    <mergeCell ref="AF63:AI63"/>
    <mergeCell ref="A63:AE63"/>
    <mergeCell ref="BK61:BQ61"/>
    <mergeCell ref="A119:BX119"/>
    <mergeCell ref="A113:BX113"/>
    <mergeCell ref="A115:BX115"/>
    <mergeCell ref="A116:BX116"/>
    <mergeCell ref="A117:BX117"/>
    <mergeCell ref="A118:BX118"/>
    <mergeCell ref="AR90:AV90"/>
    <mergeCell ref="AW90:BC90"/>
    <mergeCell ref="BD90:BJ90"/>
    <mergeCell ref="AJ90:AQ90"/>
    <mergeCell ref="BR98:BX98"/>
    <mergeCell ref="BR90:BX90"/>
    <mergeCell ref="A102:AE102"/>
    <mergeCell ref="AF102:AI102"/>
    <mergeCell ref="AJ102:AQ102"/>
    <mergeCell ref="AR102:AV102"/>
    <mergeCell ref="AW102:BC102"/>
    <mergeCell ref="BR65:BX65"/>
    <mergeCell ref="AJ97:AQ97"/>
    <mergeCell ref="AR97:AV97"/>
    <mergeCell ref="AW97:BC97"/>
    <mergeCell ref="AW71:BC71"/>
    <mergeCell ref="BR102:BX102"/>
    <mergeCell ref="A92:AE92"/>
    <mergeCell ref="AF93:AI93"/>
    <mergeCell ref="AJ93:AQ93"/>
    <mergeCell ref="A93:AE93"/>
    <mergeCell ref="BR94:BX94"/>
    <mergeCell ref="A33:AE33"/>
    <mergeCell ref="BK53:BQ53"/>
    <mergeCell ref="BR53:BX53"/>
    <mergeCell ref="AJ53:AQ53"/>
    <mergeCell ref="A44:AE44"/>
    <mergeCell ref="BK51:BQ52"/>
    <mergeCell ref="BR51:BX52"/>
    <mergeCell ref="AF53:AI53"/>
    <mergeCell ref="AR53:AV53"/>
    <mergeCell ref="AW53:BC53"/>
    <mergeCell ref="AJ51:AQ52"/>
    <mergeCell ref="AR51:AV52"/>
    <mergeCell ref="A51:AE51"/>
    <mergeCell ref="AF40:AI41"/>
    <mergeCell ref="AJ40:AQ41"/>
    <mergeCell ref="AR40:AV41"/>
    <mergeCell ref="A40:AE40"/>
    <mergeCell ref="AR42:AV42"/>
    <mergeCell ref="A46:AE46"/>
    <mergeCell ref="BK50:BQ50"/>
    <mergeCell ref="BR50:BX50"/>
    <mergeCell ref="AF45:AI45"/>
    <mergeCell ref="AR39:AV39"/>
    <mergeCell ref="AW47:BC47"/>
    <mergeCell ref="BD47:BJ47"/>
    <mergeCell ref="BK47:BQ47"/>
    <mergeCell ref="BR47:BX47"/>
    <mergeCell ref="A47:AE47"/>
    <mergeCell ref="AF47:AI47"/>
    <mergeCell ref="AJ47:AQ47"/>
    <mergeCell ref="AR47:AV47"/>
    <mergeCell ref="A48:AE48"/>
    <mergeCell ref="AF48:AI49"/>
    <mergeCell ref="AJ48:AQ49"/>
    <mergeCell ref="AR48:AV49"/>
    <mergeCell ref="A49:AE49"/>
    <mergeCell ref="AF46:AI46"/>
    <mergeCell ref="AJ45:AQ45"/>
    <mergeCell ref="AR45:AV45"/>
    <mergeCell ref="A45:AE45"/>
    <mergeCell ref="BD50:BJ50"/>
    <mergeCell ref="A50:AE50"/>
    <mergeCell ref="BD42:BJ42"/>
    <mergeCell ref="BK54:BQ54"/>
    <mergeCell ref="BR54:BX54"/>
    <mergeCell ref="BK57:BQ57"/>
    <mergeCell ref="BD59:BJ59"/>
    <mergeCell ref="BD57:BJ57"/>
    <mergeCell ref="BD58:BJ58"/>
    <mergeCell ref="AW58:BC58"/>
    <mergeCell ref="AR54:AV54"/>
    <mergeCell ref="AF54:AI54"/>
    <mergeCell ref="BK55:BQ55"/>
    <mergeCell ref="BR55:BX55"/>
    <mergeCell ref="AJ55:AQ55"/>
    <mergeCell ref="AR55:AV55"/>
    <mergeCell ref="AF55:AI55"/>
    <mergeCell ref="BD56:BJ56"/>
    <mergeCell ref="AW59:BC59"/>
    <mergeCell ref="BD54:BJ54"/>
    <mergeCell ref="AJ57:AQ57"/>
    <mergeCell ref="AR57:AV57"/>
    <mergeCell ref="AW57:BC57"/>
    <mergeCell ref="AF57:AI57"/>
    <mergeCell ref="AJ58:AQ58"/>
    <mergeCell ref="AR58:AV58"/>
    <mergeCell ref="AF58:AI58"/>
    <mergeCell ref="BK56:BQ56"/>
    <mergeCell ref="BK59:BQ59"/>
    <mergeCell ref="BR59:BX59"/>
    <mergeCell ref="AW55:BC55"/>
    <mergeCell ref="AW56:BC56"/>
    <mergeCell ref="BD55:BJ55"/>
    <mergeCell ref="AF59:AI59"/>
    <mergeCell ref="AJ59:AQ59"/>
    <mergeCell ref="AR59:AV59"/>
    <mergeCell ref="AJ87:AQ87"/>
    <mergeCell ref="AR87:AV87"/>
    <mergeCell ref="AW87:BC87"/>
    <mergeCell ref="BR87:BX87"/>
    <mergeCell ref="BR78:BX78"/>
    <mergeCell ref="BK74:BQ74"/>
    <mergeCell ref="BR74:BX74"/>
    <mergeCell ref="BR73:BX73"/>
    <mergeCell ref="AW48:BC49"/>
    <mergeCell ref="BD48:BJ49"/>
    <mergeCell ref="BK48:BQ49"/>
    <mergeCell ref="BR48:BX49"/>
    <mergeCell ref="BR61:BX61"/>
    <mergeCell ref="BK60:BQ60"/>
    <mergeCell ref="BR60:BX60"/>
    <mergeCell ref="BD60:BJ60"/>
    <mergeCell ref="BD66:BJ66"/>
    <mergeCell ref="AW62:BC62"/>
    <mergeCell ref="BD63:BJ63"/>
    <mergeCell ref="AW65:BC65"/>
    <mergeCell ref="BD65:BJ65"/>
    <mergeCell ref="BK65:BQ65"/>
    <mergeCell ref="BR63:BX63"/>
    <mergeCell ref="BD64:BJ64"/>
    <mergeCell ref="BR70:BX70"/>
    <mergeCell ref="BR71:BX71"/>
    <mergeCell ref="BK72:BQ72"/>
    <mergeCell ref="BR72:BX72"/>
    <mergeCell ref="BK73:BQ73"/>
    <mergeCell ref="BK76:BQ76"/>
    <mergeCell ref="BR69:BX69"/>
    <mergeCell ref="BK69:BQ69"/>
    <mergeCell ref="AW70:BC70"/>
    <mergeCell ref="BD70:BJ70"/>
    <mergeCell ref="BK70:BQ70"/>
    <mergeCell ref="BD71:BJ71"/>
    <mergeCell ref="BK71:BQ71"/>
    <mergeCell ref="AW74:BC74"/>
    <mergeCell ref="AW73:BC73"/>
    <mergeCell ref="BR93:BX93"/>
    <mergeCell ref="BK94:BQ94"/>
    <mergeCell ref="BD93:BJ93"/>
    <mergeCell ref="AF88:AI88"/>
    <mergeCell ref="AJ88:AQ88"/>
    <mergeCell ref="AR88:AV88"/>
    <mergeCell ref="AW88:BC88"/>
    <mergeCell ref="BD88:BJ88"/>
    <mergeCell ref="BK88:BQ88"/>
    <mergeCell ref="BR92:BX92"/>
    <mergeCell ref="AR92:AV92"/>
    <mergeCell ref="BR91:BX91"/>
    <mergeCell ref="BR88:BX88"/>
    <mergeCell ref="BK93:BQ93"/>
    <mergeCell ref="BD94:BJ94"/>
  </mergeCells>
  <phoneticPr fontId="2" type="noConversion"/>
  <printOptions horizontalCentered="1"/>
  <pageMargins left="0.39370078740157483" right="0.39370078740157483" top="0.39370078740157483" bottom="0.39370078740157483" header="0" footer="0"/>
  <pageSetup paperSize="9" scale="75" orientation="landscape" r:id="rId1"/>
  <headerFooter alignWithMargins="0"/>
  <rowBreaks count="2" manualBreakCount="2">
    <brk id="36" max="77" man="1"/>
    <brk id="98" max="77"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V112"/>
  <sheetViews>
    <sheetView showGridLines="0" view="pageBreakPreview" topLeftCell="A13" zoomScaleSheetLayoutView="100" workbookViewId="0">
      <selection activeCell="AW13" activeCellId="1" sqref="AW20:BC20 AW13:BC13"/>
    </sheetView>
  </sheetViews>
  <sheetFormatPr defaultColWidth="2" defaultRowHeight="15.75" x14ac:dyDescent="0.25"/>
  <cols>
    <col min="1" max="32" width="2" style="198" customWidth="1"/>
    <col min="33" max="33" width="2.6640625" style="198" customWidth="1"/>
    <col min="34" max="42" width="2" style="198"/>
    <col min="43" max="43" width="3.1640625" style="198" customWidth="1"/>
    <col min="44" max="44" width="4.6640625" style="198" bestFit="1" customWidth="1"/>
    <col min="45" max="48" width="2" style="198"/>
    <col min="49" max="49" width="4.6640625" style="198" bestFit="1" customWidth="1"/>
    <col min="50" max="55" width="2" style="198"/>
    <col min="56" max="56" width="4.6640625" style="198" bestFit="1" customWidth="1"/>
    <col min="57" max="62" width="2" style="198"/>
    <col min="63" max="63" width="4.6640625" style="198" bestFit="1" customWidth="1"/>
    <col min="64" max="78" width="2" style="198"/>
    <col min="79" max="79" width="32.6640625" style="91" customWidth="1"/>
    <col min="80" max="81" width="15.33203125" style="222" customWidth="1"/>
    <col min="82" max="82" width="8.83203125" style="222" customWidth="1"/>
    <col min="83" max="16384" width="2" style="198"/>
  </cols>
  <sheetData>
    <row r="1" spans="1:82" ht="15.75" customHeight="1" x14ac:dyDescent="0.25">
      <c r="A1" s="453" t="s">
        <v>208</v>
      </c>
      <c r="B1" s="453"/>
      <c r="C1" s="453"/>
      <c r="D1" s="453"/>
      <c r="E1" s="453"/>
      <c r="F1" s="453"/>
      <c r="G1" s="453"/>
      <c r="H1" s="453"/>
      <c r="I1" s="453"/>
      <c r="J1" s="453"/>
      <c r="K1" s="453"/>
      <c r="L1" s="453"/>
      <c r="M1" s="453"/>
      <c r="N1" s="453"/>
      <c r="O1" s="453"/>
      <c r="P1" s="453"/>
      <c r="Q1" s="453"/>
      <c r="R1" s="453"/>
      <c r="S1" s="453"/>
      <c r="T1" s="453"/>
      <c r="U1" s="453"/>
      <c r="V1" s="453"/>
      <c r="W1" s="453"/>
      <c r="X1" s="453"/>
      <c r="Y1" s="453"/>
      <c r="Z1" s="453"/>
      <c r="AA1" s="453"/>
      <c r="AB1" s="453"/>
      <c r="AC1" s="453"/>
      <c r="AD1" s="453"/>
      <c r="AE1" s="453"/>
      <c r="AF1" s="453"/>
      <c r="AG1" s="453"/>
      <c r="AH1" s="453"/>
      <c r="AI1" s="453"/>
      <c r="AJ1" s="453"/>
      <c r="AK1" s="453"/>
      <c r="AL1" s="453"/>
      <c r="AM1" s="453"/>
      <c r="AN1" s="453"/>
      <c r="AO1" s="453"/>
      <c r="AP1" s="453"/>
      <c r="AQ1" s="453"/>
      <c r="AR1" s="453"/>
      <c r="AS1" s="453"/>
      <c r="AT1" s="453"/>
      <c r="AU1" s="453"/>
      <c r="AV1" s="453"/>
      <c r="AW1" s="453"/>
      <c r="AX1" s="453"/>
      <c r="AY1" s="453"/>
      <c r="AZ1" s="453"/>
      <c r="BA1" s="453"/>
      <c r="BB1" s="453"/>
      <c r="BC1" s="453"/>
      <c r="BD1" s="453"/>
      <c r="BE1" s="453"/>
      <c r="BF1" s="453"/>
      <c r="BG1" s="453"/>
      <c r="BH1" s="453"/>
      <c r="BI1" s="453"/>
      <c r="BJ1" s="453"/>
      <c r="BK1" s="453"/>
      <c r="BL1" s="453"/>
      <c r="BM1" s="453"/>
      <c r="BN1" s="453"/>
      <c r="BO1" s="453"/>
      <c r="BP1" s="453"/>
      <c r="BQ1" s="453"/>
      <c r="BR1" s="453"/>
      <c r="BS1" s="453"/>
      <c r="BT1" s="453"/>
      <c r="BU1" s="453"/>
      <c r="BV1" s="453"/>
      <c r="BW1" s="453"/>
      <c r="BX1" s="453"/>
    </row>
    <row r="2" spans="1:82" ht="6" hidden="1" customHeight="1" x14ac:dyDescent="0.25">
      <c r="A2" s="114"/>
      <c r="B2" s="114"/>
      <c r="C2" s="114"/>
      <c r="D2" s="212"/>
      <c r="E2" s="212"/>
      <c r="F2" s="212"/>
      <c r="G2" s="212"/>
      <c r="H2" s="212"/>
      <c r="I2" s="212"/>
      <c r="J2" s="212"/>
      <c r="K2" s="212"/>
      <c r="L2" s="212"/>
      <c r="M2" s="212"/>
      <c r="N2" s="212"/>
      <c r="O2" s="212"/>
      <c r="P2" s="212"/>
      <c r="Q2" s="212"/>
      <c r="R2" s="212"/>
      <c r="S2" s="212"/>
      <c r="T2" s="212"/>
      <c r="U2" s="212"/>
      <c r="V2" s="212"/>
      <c r="W2" s="212"/>
      <c r="X2" s="212"/>
      <c r="Y2" s="212"/>
      <c r="Z2" s="212"/>
      <c r="AA2" s="212"/>
      <c r="AB2" s="212"/>
      <c r="AC2" s="212"/>
      <c r="AD2" s="212"/>
      <c r="AE2" s="212"/>
      <c r="AF2" s="212"/>
      <c r="AG2" s="212"/>
      <c r="AH2" s="114"/>
      <c r="AI2" s="114"/>
      <c r="AJ2" s="114"/>
      <c r="AK2" s="114"/>
      <c r="AL2" s="114"/>
      <c r="AM2" s="114"/>
      <c r="AN2" s="114"/>
      <c r="AO2" s="114"/>
      <c r="AP2" s="114"/>
      <c r="AQ2" s="114"/>
      <c r="AR2" s="114"/>
      <c r="AS2" s="114"/>
      <c r="AT2" s="114"/>
      <c r="AU2" s="114"/>
      <c r="AV2" s="114"/>
      <c r="AW2" s="114"/>
      <c r="AX2" s="114"/>
      <c r="AY2" s="114"/>
      <c r="AZ2" s="114"/>
      <c r="BA2" s="114"/>
      <c r="BB2" s="114"/>
      <c r="BC2" s="114"/>
      <c r="BD2" s="114"/>
      <c r="BE2" s="114"/>
      <c r="BF2" s="114"/>
      <c r="BG2" s="114"/>
      <c r="BH2" s="114"/>
      <c r="BI2" s="114"/>
      <c r="BJ2" s="114"/>
      <c r="BK2" s="114"/>
      <c r="BL2" s="114"/>
      <c r="BM2" s="114"/>
      <c r="BN2" s="114"/>
      <c r="BO2" s="114"/>
      <c r="BP2" s="114"/>
      <c r="BQ2" s="114"/>
      <c r="BR2" s="114"/>
      <c r="BS2" s="114"/>
      <c r="BT2" s="114"/>
      <c r="BU2" s="114"/>
      <c r="BV2" s="114"/>
      <c r="BW2" s="114"/>
      <c r="BX2" s="114"/>
    </row>
    <row r="3" spans="1:82" s="7" customFormat="1" ht="14.25" hidden="1" customHeight="1" x14ac:dyDescent="0.25">
      <c r="A3" s="454" t="s">
        <v>166</v>
      </c>
      <c r="B3" s="454"/>
      <c r="C3" s="454"/>
      <c r="D3" s="455" t="s">
        <v>19</v>
      </c>
      <c r="E3" s="455"/>
      <c r="F3" s="455"/>
      <c r="G3" s="455"/>
      <c r="H3" s="455"/>
      <c r="I3" s="455"/>
      <c r="J3" s="455"/>
      <c r="K3" s="455"/>
      <c r="L3" s="455"/>
      <c r="M3" s="455"/>
      <c r="N3" s="455"/>
      <c r="O3" s="455"/>
      <c r="P3" s="455"/>
      <c r="Q3" s="455"/>
      <c r="R3" s="455"/>
      <c r="S3" s="455"/>
      <c r="T3" s="455"/>
      <c r="U3" s="455"/>
      <c r="V3" s="455"/>
      <c r="W3" s="455"/>
      <c r="X3" s="455"/>
      <c r="Y3" s="455"/>
      <c r="Z3" s="455"/>
      <c r="AA3" s="455"/>
      <c r="AB3" s="454" t="s">
        <v>168</v>
      </c>
      <c r="AC3" s="454"/>
      <c r="AD3" s="454"/>
      <c r="AE3" s="454"/>
      <c r="AF3" s="454" t="s">
        <v>167</v>
      </c>
      <c r="AG3" s="454"/>
      <c r="AH3" s="454"/>
      <c r="AI3" s="454"/>
      <c r="AJ3" s="454" t="s">
        <v>265</v>
      </c>
      <c r="AK3" s="454"/>
      <c r="AL3" s="454"/>
      <c r="AM3" s="454"/>
      <c r="AN3" s="454"/>
      <c r="AO3" s="454"/>
      <c r="AP3" s="454"/>
      <c r="AQ3" s="454" t="s">
        <v>266</v>
      </c>
      <c r="AR3" s="454"/>
      <c r="AS3" s="454"/>
      <c r="AT3" s="454"/>
      <c r="AU3" s="454"/>
      <c r="AV3" s="454"/>
      <c r="AW3" s="455" t="s">
        <v>21</v>
      </c>
      <c r="AX3" s="455"/>
      <c r="AY3" s="455"/>
      <c r="AZ3" s="455"/>
      <c r="BA3" s="455"/>
      <c r="BB3" s="455"/>
      <c r="BC3" s="455"/>
      <c r="BD3" s="455"/>
      <c r="BE3" s="455"/>
      <c r="BF3" s="455"/>
      <c r="BG3" s="455"/>
      <c r="BH3" s="455"/>
      <c r="BI3" s="455"/>
      <c r="BJ3" s="455"/>
      <c r="BK3" s="455"/>
      <c r="BL3" s="455"/>
      <c r="BM3" s="455"/>
      <c r="BN3" s="455"/>
      <c r="BO3" s="455"/>
      <c r="BP3" s="455"/>
      <c r="BQ3" s="455"/>
      <c r="BR3" s="455"/>
      <c r="BS3" s="455"/>
      <c r="BT3" s="455"/>
      <c r="BU3" s="455"/>
      <c r="BV3" s="455"/>
      <c r="BW3" s="455"/>
      <c r="BX3" s="455"/>
      <c r="CA3" s="91"/>
      <c r="CB3" s="223"/>
      <c r="CC3" s="223"/>
      <c r="CD3" s="223"/>
    </row>
    <row r="4" spans="1:82" s="7" customFormat="1" ht="14.1" hidden="1" customHeight="1" x14ac:dyDescent="0.25">
      <c r="A4" s="454"/>
      <c r="B4" s="454"/>
      <c r="C4" s="454"/>
      <c r="D4" s="455"/>
      <c r="E4" s="455"/>
      <c r="F4" s="455"/>
      <c r="G4" s="455"/>
      <c r="H4" s="455"/>
      <c r="I4" s="455"/>
      <c r="J4" s="455"/>
      <c r="K4" s="455"/>
      <c r="L4" s="455"/>
      <c r="M4" s="455"/>
      <c r="N4" s="455"/>
      <c r="O4" s="455"/>
      <c r="P4" s="455"/>
      <c r="Q4" s="455"/>
      <c r="R4" s="455"/>
      <c r="S4" s="455"/>
      <c r="T4" s="455"/>
      <c r="U4" s="455"/>
      <c r="V4" s="455"/>
      <c r="W4" s="455"/>
      <c r="X4" s="455"/>
      <c r="Y4" s="455"/>
      <c r="Z4" s="455"/>
      <c r="AA4" s="455"/>
      <c r="AB4" s="454"/>
      <c r="AC4" s="454"/>
      <c r="AD4" s="454"/>
      <c r="AE4" s="454"/>
      <c r="AF4" s="454"/>
      <c r="AG4" s="454"/>
      <c r="AH4" s="454"/>
      <c r="AI4" s="454"/>
      <c r="AJ4" s="454"/>
      <c r="AK4" s="454"/>
      <c r="AL4" s="454"/>
      <c r="AM4" s="454"/>
      <c r="AN4" s="454"/>
      <c r="AO4" s="454"/>
      <c r="AP4" s="454"/>
      <c r="AQ4" s="454"/>
      <c r="AR4" s="454"/>
      <c r="AS4" s="454"/>
      <c r="AT4" s="454"/>
      <c r="AU4" s="454"/>
      <c r="AV4" s="454"/>
      <c r="AW4" s="449" t="s">
        <v>22</v>
      </c>
      <c r="AX4" s="449"/>
      <c r="AY4" s="449"/>
      <c r="AZ4" s="450"/>
      <c r="BA4" s="450"/>
      <c r="BB4" s="448" t="s">
        <v>59</v>
      </c>
      <c r="BC4" s="448"/>
      <c r="BD4" s="449" t="s">
        <v>22</v>
      </c>
      <c r="BE4" s="449"/>
      <c r="BF4" s="449"/>
      <c r="BG4" s="450"/>
      <c r="BH4" s="450"/>
      <c r="BI4" s="448" t="s">
        <v>59</v>
      </c>
      <c r="BJ4" s="448"/>
      <c r="BK4" s="449" t="s">
        <v>22</v>
      </c>
      <c r="BL4" s="449"/>
      <c r="BM4" s="449"/>
      <c r="BN4" s="450"/>
      <c r="BO4" s="450"/>
      <c r="BP4" s="448" t="s">
        <v>59</v>
      </c>
      <c r="BQ4" s="448"/>
      <c r="BR4" s="454" t="s">
        <v>24</v>
      </c>
      <c r="BS4" s="454"/>
      <c r="BT4" s="454"/>
      <c r="BU4" s="454"/>
      <c r="BV4" s="454"/>
      <c r="BW4" s="454"/>
      <c r="BX4" s="454"/>
      <c r="CA4" s="91"/>
      <c r="CB4" s="223"/>
      <c r="CC4" s="223"/>
      <c r="CD4" s="223"/>
    </row>
    <row r="5" spans="1:82" s="7" customFormat="1" ht="63" customHeight="1" x14ac:dyDescent="0.25">
      <c r="A5" s="454"/>
      <c r="B5" s="454"/>
      <c r="C5" s="454"/>
      <c r="D5" s="455"/>
      <c r="E5" s="455"/>
      <c r="F5" s="455"/>
      <c r="G5" s="455"/>
      <c r="H5" s="455"/>
      <c r="I5" s="455"/>
      <c r="J5" s="455"/>
      <c r="K5" s="455"/>
      <c r="L5" s="455"/>
      <c r="M5" s="455"/>
      <c r="N5" s="455"/>
      <c r="O5" s="455"/>
      <c r="P5" s="455"/>
      <c r="Q5" s="455"/>
      <c r="R5" s="455"/>
      <c r="S5" s="455"/>
      <c r="T5" s="455"/>
      <c r="U5" s="455"/>
      <c r="V5" s="455"/>
      <c r="W5" s="455"/>
      <c r="X5" s="455"/>
      <c r="Y5" s="455"/>
      <c r="Z5" s="455"/>
      <c r="AA5" s="455"/>
      <c r="AB5" s="454"/>
      <c r="AC5" s="454"/>
      <c r="AD5" s="454"/>
      <c r="AE5" s="454"/>
      <c r="AF5" s="454"/>
      <c r="AG5" s="454"/>
      <c r="AH5" s="454"/>
      <c r="AI5" s="454"/>
      <c r="AJ5" s="454"/>
      <c r="AK5" s="454"/>
      <c r="AL5" s="454"/>
      <c r="AM5" s="454"/>
      <c r="AN5" s="454"/>
      <c r="AO5" s="454"/>
      <c r="AP5" s="454"/>
      <c r="AQ5" s="454"/>
      <c r="AR5" s="454"/>
      <c r="AS5" s="454"/>
      <c r="AT5" s="454"/>
      <c r="AU5" s="454"/>
      <c r="AV5" s="454"/>
      <c r="AW5" s="454" t="s">
        <v>510</v>
      </c>
      <c r="AX5" s="454"/>
      <c r="AY5" s="454"/>
      <c r="AZ5" s="454"/>
      <c r="BA5" s="454"/>
      <c r="BB5" s="454"/>
      <c r="BC5" s="454"/>
      <c r="BD5" s="454" t="s">
        <v>511</v>
      </c>
      <c r="BE5" s="454"/>
      <c r="BF5" s="454"/>
      <c r="BG5" s="454"/>
      <c r="BH5" s="454"/>
      <c r="BI5" s="454"/>
      <c r="BJ5" s="454"/>
      <c r="BK5" s="454" t="s">
        <v>512</v>
      </c>
      <c r="BL5" s="454"/>
      <c r="BM5" s="454"/>
      <c r="BN5" s="454"/>
      <c r="BO5" s="454"/>
      <c r="BP5" s="454"/>
      <c r="BQ5" s="454"/>
      <c r="BR5" s="454"/>
      <c r="BS5" s="454"/>
      <c r="BT5" s="454"/>
      <c r="BU5" s="454"/>
      <c r="BV5" s="454"/>
      <c r="BW5" s="454"/>
      <c r="BX5" s="454"/>
      <c r="CA5" s="91"/>
      <c r="CB5" s="223"/>
      <c r="CC5" s="223"/>
      <c r="CD5" s="223"/>
    </row>
    <row r="6" spans="1:82" s="7" customFormat="1" ht="12.75" customHeight="1" x14ac:dyDescent="0.25">
      <c r="A6" s="452">
        <v>1</v>
      </c>
      <c r="B6" s="452"/>
      <c r="C6" s="452"/>
      <c r="D6" s="452">
        <v>2</v>
      </c>
      <c r="E6" s="452"/>
      <c r="F6" s="452"/>
      <c r="G6" s="452"/>
      <c r="H6" s="452"/>
      <c r="I6" s="452"/>
      <c r="J6" s="452"/>
      <c r="K6" s="452"/>
      <c r="L6" s="452"/>
      <c r="M6" s="452"/>
      <c r="N6" s="452"/>
      <c r="O6" s="452"/>
      <c r="P6" s="452"/>
      <c r="Q6" s="452"/>
      <c r="R6" s="452"/>
      <c r="S6" s="452"/>
      <c r="T6" s="452"/>
      <c r="U6" s="452"/>
      <c r="V6" s="452"/>
      <c r="W6" s="452"/>
      <c r="X6" s="452"/>
      <c r="Y6" s="452"/>
      <c r="Z6" s="452"/>
      <c r="AA6" s="452"/>
      <c r="AB6" s="452">
        <v>3</v>
      </c>
      <c r="AC6" s="452"/>
      <c r="AD6" s="452"/>
      <c r="AE6" s="452"/>
      <c r="AF6" s="452">
        <v>4</v>
      </c>
      <c r="AG6" s="452"/>
      <c r="AH6" s="452"/>
      <c r="AI6" s="452"/>
      <c r="AJ6" s="451" t="s">
        <v>236</v>
      </c>
      <c r="AK6" s="451"/>
      <c r="AL6" s="451"/>
      <c r="AM6" s="451"/>
      <c r="AN6" s="451"/>
      <c r="AO6" s="451"/>
      <c r="AP6" s="451"/>
      <c r="AQ6" s="451" t="s">
        <v>264</v>
      </c>
      <c r="AR6" s="451"/>
      <c r="AS6" s="451"/>
      <c r="AT6" s="451"/>
      <c r="AU6" s="451"/>
      <c r="AV6" s="451"/>
      <c r="AW6" s="452">
        <v>5</v>
      </c>
      <c r="AX6" s="452"/>
      <c r="AY6" s="452"/>
      <c r="AZ6" s="452"/>
      <c r="BA6" s="452"/>
      <c r="BB6" s="452"/>
      <c r="BC6" s="452"/>
      <c r="BD6" s="452">
        <v>6</v>
      </c>
      <c r="BE6" s="452"/>
      <c r="BF6" s="452"/>
      <c r="BG6" s="452"/>
      <c r="BH6" s="452"/>
      <c r="BI6" s="452"/>
      <c r="BJ6" s="452"/>
      <c r="BK6" s="452">
        <v>7</v>
      </c>
      <c r="BL6" s="452"/>
      <c r="BM6" s="452"/>
      <c r="BN6" s="452"/>
      <c r="BO6" s="452"/>
      <c r="BP6" s="452"/>
      <c r="BQ6" s="452"/>
      <c r="BR6" s="452">
        <v>8</v>
      </c>
      <c r="BS6" s="452"/>
      <c r="BT6" s="452"/>
      <c r="BU6" s="452"/>
      <c r="BV6" s="452"/>
      <c r="BW6" s="452"/>
      <c r="BX6" s="452"/>
      <c r="CA6" s="91"/>
      <c r="CB6" s="223"/>
      <c r="CC6" s="223"/>
      <c r="CD6" s="223"/>
    </row>
    <row r="7" spans="1:82" s="7" customFormat="1" ht="12.95" customHeight="1" x14ac:dyDescent="0.25">
      <c r="A7" s="456">
        <v>1</v>
      </c>
      <c r="B7" s="456"/>
      <c r="C7" s="456"/>
      <c r="D7" s="457" t="s">
        <v>267</v>
      </c>
      <c r="E7" s="457"/>
      <c r="F7" s="457"/>
      <c r="G7" s="457"/>
      <c r="H7" s="457"/>
      <c r="I7" s="457"/>
      <c r="J7" s="457"/>
      <c r="K7" s="457"/>
      <c r="L7" s="457"/>
      <c r="M7" s="457"/>
      <c r="N7" s="457"/>
      <c r="O7" s="457"/>
      <c r="P7" s="457"/>
      <c r="Q7" s="457"/>
      <c r="R7" s="457"/>
      <c r="S7" s="457"/>
      <c r="T7" s="457"/>
      <c r="U7" s="457"/>
      <c r="V7" s="457"/>
      <c r="W7" s="457"/>
      <c r="X7" s="457"/>
      <c r="Y7" s="457"/>
      <c r="Z7" s="457"/>
      <c r="AA7" s="457"/>
      <c r="AB7" s="456">
        <v>26000</v>
      </c>
      <c r="AC7" s="456"/>
      <c r="AD7" s="456"/>
      <c r="AE7" s="456"/>
      <c r="AF7" s="452" t="s">
        <v>34</v>
      </c>
      <c r="AG7" s="452"/>
      <c r="AH7" s="452"/>
      <c r="AI7" s="452"/>
      <c r="AJ7" s="458"/>
      <c r="AK7" s="458"/>
      <c r="AL7" s="458"/>
      <c r="AM7" s="458"/>
      <c r="AN7" s="458"/>
      <c r="AO7" s="458"/>
      <c r="AP7" s="458"/>
      <c r="AQ7" s="458"/>
      <c r="AR7" s="458"/>
      <c r="AS7" s="458"/>
      <c r="AT7" s="458"/>
      <c r="AU7" s="458"/>
      <c r="AV7" s="458"/>
      <c r="AW7" s="459">
        <f>Раздел1!AW93</f>
        <v>12183567.539999999</v>
      </c>
      <c r="AX7" s="459"/>
      <c r="AY7" s="459"/>
      <c r="AZ7" s="459"/>
      <c r="BA7" s="459"/>
      <c r="BB7" s="459"/>
      <c r="BC7" s="459"/>
      <c r="BD7" s="459">
        <f>Раздел1!BD93</f>
        <v>540000</v>
      </c>
      <c r="BE7" s="459"/>
      <c r="BF7" s="459"/>
      <c r="BG7" s="459"/>
      <c r="BH7" s="459"/>
      <c r="BI7" s="459"/>
      <c r="BJ7" s="459"/>
      <c r="BK7" s="459">
        <f>Раздел1!BK93</f>
        <v>540000</v>
      </c>
      <c r="BL7" s="459"/>
      <c r="BM7" s="459"/>
      <c r="BN7" s="459"/>
      <c r="BO7" s="459"/>
      <c r="BP7" s="459"/>
      <c r="BQ7" s="459"/>
      <c r="BR7" s="460"/>
      <c r="BS7" s="460"/>
      <c r="BT7" s="460"/>
      <c r="BU7" s="460"/>
      <c r="BV7" s="460"/>
      <c r="BW7" s="460"/>
      <c r="BX7" s="460"/>
      <c r="CA7" s="91"/>
      <c r="CB7" s="223"/>
      <c r="CC7" s="223"/>
      <c r="CD7" s="223"/>
    </row>
    <row r="8" spans="1:82" s="7" customFormat="1" ht="156.94999999999999" customHeight="1" x14ac:dyDescent="0.25">
      <c r="A8" s="462" t="s">
        <v>169</v>
      </c>
      <c r="B8" s="462"/>
      <c r="C8" s="462"/>
      <c r="D8" s="469" t="s">
        <v>272</v>
      </c>
      <c r="E8" s="470"/>
      <c r="F8" s="470"/>
      <c r="G8" s="470"/>
      <c r="H8" s="470"/>
      <c r="I8" s="470"/>
      <c r="J8" s="470"/>
      <c r="K8" s="470"/>
      <c r="L8" s="470"/>
      <c r="M8" s="470"/>
      <c r="N8" s="470"/>
      <c r="O8" s="470"/>
      <c r="P8" s="470"/>
      <c r="Q8" s="470"/>
      <c r="R8" s="470"/>
      <c r="S8" s="470"/>
      <c r="T8" s="470"/>
      <c r="U8" s="470"/>
      <c r="V8" s="470"/>
      <c r="W8" s="470"/>
      <c r="X8" s="470"/>
      <c r="Y8" s="470"/>
      <c r="Z8" s="470"/>
      <c r="AA8" s="471"/>
      <c r="AB8" s="465">
        <v>26100</v>
      </c>
      <c r="AC8" s="452"/>
      <c r="AD8" s="452"/>
      <c r="AE8" s="452"/>
      <c r="AF8" s="452" t="s">
        <v>34</v>
      </c>
      <c r="AG8" s="452"/>
      <c r="AH8" s="452"/>
      <c r="AI8" s="452"/>
      <c r="AJ8" s="466"/>
      <c r="AK8" s="467"/>
      <c r="AL8" s="467"/>
      <c r="AM8" s="467"/>
      <c r="AN8" s="467"/>
      <c r="AO8" s="467"/>
      <c r="AP8" s="468"/>
      <c r="AQ8" s="466"/>
      <c r="AR8" s="467"/>
      <c r="AS8" s="467"/>
      <c r="AT8" s="467"/>
      <c r="AU8" s="467"/>
      <c r="AV8" s="468"/>
      <c r="AW8" s="459"/>
      <c r="AX8" s="459"/>
      <c r="AY8" s="459"/>
      <c r="AZ8" s="459"/>
      <c r="BA8" s="459"/>
      <c r="BB8" s="459"/>
      <c r="BC8" s="459"/>
      <c r="BD8" s="459"/>
      <c r="BE8" s="459"/>
      <c r="BF8" s="459"/>
      <c r="BG8" s="459"/>
      <c r="BH8" s="459"/>
      <c r="BI8" s="459"/>
      <c r="BJ8" s="459"/>
      <c r="BK8" s="459"/>
      <c r="BL8" s="459"/>
      <c r="BM8" s="459"/>
      <c r="BN8" s="459"/>
      <c r="BO8" s="459"/>
      <c r="BP8" s="459"/>
      <c r="BQ8" s="459"/>
      <c r="BR8" s="460"/>
      <c r="BS8" s="460"/>
      <c r="BT8" s="460"/>
      <c r="BU8" s="460"/>
      <c r="BV8" s="460"/>
      <c r="BW8" s="460"/>
      <c r="BX8" s="461"/>
      <c r="CA8" s="91"/>
      <c r="CB8" s="223"/>
      <c r="CC8" s="223"/>
      <c r="CD8" s="223"/>
    </row>
    <row r="9" spans="1:82" s="8" customFormat="1" ht="45.95" customHeight="1" x14ac:dyDescent="0.25">
      <c r="A9" s="462" t="s">
        <v>170</v>
      </c>
      <c r="B9" s="462"/>
      <c r="C9" s="462"/>
      <c r="D9" s="463" t="s">
        <v>273</v>
      </c>
      <c r="E9" s="464"/>
      <c r="F9" s="464"/>
      <c r="G9" s="464"/>
      <c r="H9" s="464"/>
      <c r="I9" s="464"/>
      <c r="J9" s="464"/>
      <c r="K9" s="464"/>
      <c r="L9" s="464"/>
      <c r="M9" s="464"/>
      <c r="N9" s="464"/>
      <c r="O9" s="464"/>
      <c r="P9" s="464"/>
      <c r="Q9" s="464"/>
      <c r="R9" s="464"/>
      <c r="S9" s="464"/>
      <c r="T9" s="464"/>
      <c r="U9" s="464"/>
      <c r="V9" s="464"/>
      <c r="W9" s="464"/>
      <c r="X9" s="464"/>
      <c r="Y9" s="464"/>
      <c r="Z9" s="464"/>
      <c r="AA9" s="464"/>
      <c r="AB9" s="465">
        <v>26200</v>
      </c>
      <c r="AC9" s="452"/>
      <c r="AD9" s="452"/>
      <c r="AE9" s="452"/>
      <c r="AF9" s="452" t="s">
        <v>34</v>
      </c>
      <c r="AG9" s="452"/>
      <c r="AH9" s="452"/>
      <c r="AI9" s="452"/>
      <c r="AJ9" s="466"/>
      <c r="AK9" s="467"/>
      <c r="AL9" s="467"/>
      <c r="AM9" s="467"/>
      <c r="AN9" s="467"/>
      <c r="AO9" s="467"/>
      <c r="AP9" s="468"/>
      <c r="AQ9" s="466"/>
      <c r="AR9" s="467"/>
      <c r="AS9" s="467"/>
      <c r="AT9" s="467"/>
      <c r="AU9" s="467"/>
      <c r="AV9" s="468"/>
      <c r="AW9" s="459"/>
      <c r="AX9" s="459"/>
      <c r="AY9" s="459"/>
      <c r="AZ9" s="459"/>
      <c r="BA9" s="459"/>
      <c r="BB9" s="459"/>
      <c r="BC9" s="459"/>
      <c r="BD9" s="459"/>
      <c r="BE9" s="459"/>
      <c r="BF9" s="459"/>
      <c r="BG9" s="459"/>
      <c r="BH9" s="459"/>
      <c r="BI9" s="459"/>
      <c r="BJ9" s="459"/>
      <c r="BK9" s="459"/>
      <c r="BL9" s="459"/>
      <c r="BM9" s="459"/>
      <c r="BN9" s="459"/>
      <c r="BO9" s="459"/>
      <c r="BP9" s="459"/>
      <c r="BQ9" s="459"/>
      <c r="BR9" s="460"/>
      <c r="BS9" s="460"/>
      <c r="BT9" s="460"/>
      <c r="BU9" s="460"/>
      <c r="BV9" s="460"/>
      <c r="BW9" s="460"/>
      <c r="BX9" s="461"/>
      <c r="CA9" s="91"/>
      <c r="CB9" s="224"/>
      <c r="CC9" s="224"/>
      <c r="CD9" s="224"/>
    </row>
    <row r="10" spans="1:82" s="8" customFormat="1" ht="45.95" customHeight="1" x14ac:dyDescent="0.25">
      <c r="A10" s="472" t="s">
        <v>171</v>
      </c>
      <c r="B10" s="472"/>
      <c r="C10" s="472"/>
      <c r="D10" s="463" t="s">
        <v>274</v>
      </c>
      <c r="E10" s="464"/>
      <c r="F10" s="464"/>
      <c r="G10" s="464"/>
      <c r="H10" s="464"/>
      <c r="I10" s="464"/>
      <c r="J10" s="464"/>
      <c r="K10" s="464"/>
      <c r="L10" s="464"/>
      <c r="M10" s="464"/>
      <c r="N10" s="464"/>
      <c r="O10" s="464"/>
      <c r="P10" s="464"/>
      <c r="Q10" s="464"/>
      <c r="R10" s="464"/>
      <c r="S10" s="464"/>
      <c r="T10" s="464"/>
      <c r="U10" s="464"/>
      <c r="V10" s="464"/>
      <c r="W10" s="464"/>
      <c r="X10" s="464"/>
      <c r="Y10" s="464"/>
      <c r="Z10" s="464"/>
      <c r="AA10" s="464"/>
      <c r="AB10" s="465">
        <v>26300</v>
      </c>
      <c r="AC10" s="452"/>
      <c r="AD10" s="452"/>
      <c r="AE10" s="452"/>
      <c r="AF10" s="452" t="s">
        <v>34</v>
      </c>
      <c r="AG10" s="452"/>
      <c r="AH10" s="452"/>
      <c r="AI10" s="452"/>
      <c r="AJ10" s="466"/>
      <c r="AK10" s="467"/>
      <c r="AL10" s="467"/>
      <c r="AM10" s="467"/>
      <c r="AN10" s="467"/>
      <c r="AO10" s="467"/>
      <c r="AP10" s="468"/>
      <c r="AQ10" s="466"/>
      <c r="AR10" s="467"/>
      <c r="AS10" s="467"/>
      <c r="AT10" s="467"/>
      <c r="AU10" s="467"/>
      <c r="AV10" s="468"/>
      <c r="AW10" s="459">
        <f>AW11</f>
        <v>72600</v>
      </c>
      <c r="AX10" s="459"/>
      <c r="AY10" s="459"/>
      <c r="AZ10" s="459"/>
      <c r="BA10" s="459"/>
      <c r="BB10" s="459"/>
      <c r="BC10" s="459"/>
      <c r="BD10" s="459">
        <f t="shared" ref="BD10" si="0">BD11</f>
        <v>0</v>
      </c>
      <c r="BE10" s="459"/>
      <c r="BF10" s="459"/>
      <c r="BG10" s="459"/>
      <c r="BH10" s="459"/>
      <c r="BI10" s="459"/>
      <c r="BJ10" s="459"/>
      <c r="BK10" s="459">
        <f t="shared" ref="BK10" si="1">BK11</f>
        <v>0</v>
      </c>
      <c r="BL10" s="459"/>
      <c r="BM10" s="459"/>
      <c r="BN10" s="459"/>
      <c r="BO10" s="459"/>
      <c r="BP10" s="459"/>
      <c r="BQ10" s="459"/>
      <c r="BR10" s="460"/>
      <c r="BS10" s="460"/>
      <c r="BT10" s="460"/>
      <c r="BU10" s="460"/>
      <c r="BV10" s="460"/>
      <c r="BW10" s="460"/>
      <c r="BX10" s="461"/>
      <c r="CA10" s="91" t="s">
        <v>310</v>
      </c>
      <c r="CB10" s="224"/>
      <c r="CC10" s="224"/>
      <c r="CD10" s="224"/>
    </row>
    <row r="11" spans="1:82" s="7" customFormat="1" ht="23.1" customHeight="1" x14ac:dyDescent="0.25">
      <c r="A11" s="472" t="s">
        <v>237</v>
      </c>
      <c r="B11" s="472"/>
      <c r="C11" s="472"/>
      <c r="D11" s="463" t="s">
        <v>249</v>
      </c>
      <c r="E11" s="464"/>
      <c r="F11" s="464"/>
      <c r="G11" s="464"/>
      <c r="H11" s="464"/>
      <c r="I11" s="464"/>
      <c r="J11" s="464"/>
      <c r="K11" s="464"/>
      <c r="L11" s="464"/>
      <c r="M11" s="464"/>
      <c r="N11" s="464"/>
      <c r="O11" s="464"/>
      <c r="P11" s="464"/>
      <c r="Q11" s="464"/>
      <c r="R11" s="464"/>
      <c r="S11" s="464"/>
      <c r="T11" s="464"/>
      <c r="U11" s="464"/>
      <c r="V11" s="464"/>
      <c r="W11" s="464"/>
      <c r="X11" s="464"/>
      <c r="Y11" s="464"/>
      <c r="Z11" s="464"/>
      <c r="AA11" s="464"/>
      <c r="AB11" s="465">
        <v>26310</v>
      </c>
      <c r="AC11" s="452"/>
      <c r="AD11" s="452"/>
      <c r="AE11" s="452"/>
      <c r="AF11" s="452" t="s">
        <v>34</v>
      </c>
      <c r="AG11" s="452"/>
      <c r="AH11" s="452"/>
      <c r="AI11" s="452"/>
      <c r="AJ11" s="466" t="s">
        <v>34</v>
      </c>
      <c r="AK11" s="467"/>
      <c r="AL11" s="467"/>
      <c r="AM11" s="467"/>
      <c r="AN11" s="467"/>
      <c r="AO11" s="467"/>
      <c r="AP11" s="468"/>
      <c r="AQ11" s="466"/>
      <c r="AR11" s="467"/>
      <c r="AS11" s="467"/>
      <c r="AT11" s="467"/>
      <c r="AU11" s="467"/>
      <c r="AV11" s="468"/>
      <c r="AW11" s="459">
        <f>AW13</f>
        <v>72600</v>
      </c>
      <c r="AX11" s="459"/>
      <c r="AY11" s="459"/>
      <c r="AZ11" s="459"/>
      <c r="BA11" s="459"/>
      <c r="BB11" s="459"/>
      <c r="BC11" s="459"/>
      <c r="BD11" s="459">
        <f t="shared" ref="BD11" si="2">BD13</f>
        <v>0</v>
      </c>
      <c r="BE11" s="459"/>
      <c r="BF11" s="459"/>
      <c r="BG11" s="459"/>
      <c r="BH11" s="459"/>
      <c r="BI11" s="459"/>
      <c r="BJ11" s="459"/>
      <c r="BK11" s="459">
        <f t="shared" ref="BK11" si="3">BK13</f>
        <v>0</v>
      </c>
      <c r="BL11" s="459"/>
      <c r="BM11" s="459"/>
      <c r="BN11" s="459"/>
      <c r="BO11" s="459"/>
      <c r="BP11" s="459"/>
      <c r="BQ11" s="459"/>
      <c r="BR11" s="460"/>
      <c r="BS11" s="460"/>
      <c r="BT11" s="460"/>
      <c r="BU11" s="460"/>
      <c r="BV11" s="460"/>
      <c r="BW11" s="460"/>
      <c r="BX11" s="461"/>
      <c r="CA11" s="91" t="s">
        <v>310</v>
      </c>
      <c r="CB11" s="223"/>
      <c r="CC11" s="223"/>
      <c r="CD11" s="223"/>
    </row>
    <row r="12" spans="1:82" s="7" customFormat="1" ht="12.95" customHeight="1" x14ac:dyDescent="0.25">
      <c r="A12" s="472"/>
      <c r="B12" s="472"/>
      <c r="C12" s="472"/>
      <c r="D12" s="486" t="s">
        <v>268</v>
      </c>
      <c r="E12" s="487"/>
      <c r="F12" s="487"/>
      <c r="G12" s="487"/>
      <c r="H12" s="487"/>
      <c r="I12" s="487"/>
      <c r="J12" s="487"/>
      <c r="K12" s="487"/>
      <c r="L12" s="487"/>
      <c r="M12" s="487"/>
      <c r="N12" s="487"/>
      <c r="O12" s="487"/>
      <c r="P12" s="487"/>
      <c r="Q12" s="487"/>
      <c r="R12" s="487"/>
      <c r="S12" s="487"/>
      <c r="T12" s="487"/>
      <c r="U12" s="487"/>
      <c r="V12" s="487"/>
      <c r="W12" s="487"/>
      <c r="X12" s="487"/>
      <c r="Y12" s="487"/>
      <c r="Z12" s="487"/>
      <c r="AA12" s="487"/>
      <c r="AB12" s="488"/>
      <c r="AC12" s="462"/>
      <c r="AD12" s="462"/>
      <c r="AE12" s="462"/>
      <c r="AF12" s="462"/>
      <c r="AG12" s="462"/>
      <c r="AH12" s="462"/>
      <c r="AI12" s="462"/>
      <c r="AJ12" s="489"/>
      <c r="AK12" s="490"/>
      <c r="AL12" s="490"/>
      <c r="AM12" s="490"/>
      <c r="AN12" s="490"/>
      <c r="AO12" s="490"/>
      <c r="AP12" s="491"/>
      <c r="AQ12" s="489"/>
      <c r="AR12" s="490"/>
      <c r="AS12" s="490"/>
      <c r="AT12" s="490"/>
      <c r="AU12" s="490"/>
      <c r="AV12" s="491"/>
      <c r="AW12" s="492"/>
      <c r="AX12" s="492"/>
      <c r="AY12" s="492"/>
      <c r="AZ12" s="492"/>
      <c r="BA12" s="492"/>
      <c r="BB12" s="492"/>
      <c r="BC12" s="492"/>
      <c r="BD12" s="492"/>
      <c r="BE12" s="492"/>
      <c r="BF12" s="492"/>
      <c r="BG12" s="492"/>
      <c r="BH12" s="492"/>
      <c r="BI12" s="492"/>
      <c r="BJ12" s="492"/>
      <c r="BK12" s="492"/>
      <c r="BL12" s="492"/>
      <c r="BM12" s="492"/>
      <c r="BN12" s="492"/>
      <c r="BO12" s="492"/>
      <c r="BP12" s="492"/>
      <c r="BQ12" s="492"/>
      <c r="BR12" s="473"/>
      <c r="BS12" s="473"/>
      <c r="BT12" s="473"/>
      <c r="BU12" s="473"/>
      <c r="BV12" s="473"/>
      <c r="BW12" s="473"/>
      <c r="BX12" s="474"/>
      <c r="CA12" s="91"/>
      <c r="CB12" s="223"/>
      <c r="CC12" s="223"/>
      <c r="CD12" s="223"/>
    </row>
    <row r="13" spans="1:82" s="7" customFormat="1" ht="38.25" customHeight="1" x14ac:dyDescent="0.25">
      <c r="A13" s="475"/>
      <c r="B13" s="475"/>
      <c r="C13" s="475"/>
      <c r="D13" s="476" t="s">
        <v>309</v>
      </c>
      <c r="E13" s="477"/>
      <c r="F13" s="477"/>
      <c r="G13" s="477"/>
      <c r="H13" s="477"/>
      <c r="I13" s="477"/>
      <c r="J13" s="477"/>
      <c r="K13" s="477"/>
      <c r="L13" s="477"/>
      <c r="M13" s="477"/>
      <c r="N13" s="477"/>
      <c r="O13" s="477"/>
      <c r="P13" s="477"/>
      <c r="Q13" s="477"/>
      <c r="R13" s="477"/>
      <c r="S13" s="477"/>
      <c r="T13" s="477"/>
      <c r="U13" s="477"/>
      <c r="V13" s="477"/>
      <c r="W13" s="477"/>
      <c r="X13" s="477"/>
      <c r="Y13" s="477"/>
      <c r="Z13" s="477"/>
      <c r="AA13" s="477"/>
      <c r="AB13" s="478" t="s">
        <v>238</v>
      </c>
      <c r="AC13" s="479"/>
      <c r="AD13" s="479"/>
      <c r="AE13" s="479"/>
      <c r="AF13" s="479"/>
      <c r="AG13" s="479"/>
      <c r="AH13" s="479"/>
      <c r="AI13" s="479"/>
      <c r="AJ13" s="480"/>
      <c r="AK13" s="481"/>
      <c r="AL13" s="481"/>
      <c r="AM13" s="481"/>
      <c r="AN13" s="481"/>
      <c r="AO13" s="481"/>
      <c r="AP13" s="482"/>
      <c r="AQ13" s="480"/>
      <c r="AR13" s="481"/>
      <c r="AS13" s="481"/>
      <c r="AT13" s="481"/>
      <c r="AU13" s="481"/>
      <c r="AV13" s="482"/>
      <c r="AW13" s="483">
        <v>72600</v>
      </c>
      <c r="AX13" s="483"/>
      <c r="AY13" s="483"/>
      <c r="AZ13" s="483"/>
      <c r="BA13" s="483"/>
      <c r="BB13" s="483"/>
      <c r="BC13" s="483"/>
      <c r="BD13" s="483">
        <v>0</v>
      </c>
      <c r="BE13" s="483"/>
      <c r="BF13" s="483"/>
      <c r="BG13" s="483"/>
      <c r="BH13" s="483"/>
      <c r="BI13" s="483"/>
      <c r="BJ13" s="483"/>
      <c r="BK13" s="483">
        <v>0</v>
      </c>
      <c r="BL13" s="483"/>
      <c r="BM13" s="483"/>
      <c r="BN13" s="483"/>
      <c r="BO13" s="483"/>
      <c r="BP13" s="483"/>
      <c r="BQ13" s="483"/>
      <c r="BR13" s="484"/>
      <c r="BS13" s="484"/>
      <c r="BT13" s="484"/>
      <c r="BU13" s="484"/>
      <c r="BV13" s="484"/>
      <c r="BW13" s="484"/>
      <c r="BX13" s="485"/>
      <c r="CA13" s="91"/>
      <c r="CB13" s="223"/>
      <c r="CC13" s="223"/>
      <c r="CD13" s="223"/>
    </row>
    <row r="14" spans="1:82" s="7" customFormat="1" ht="18.75" hidden="1" customHeight="1" x14ac:dyDescent="0.25">
      <c r="A14" s="493"/>
      <c r="B14" s="494"/>
      <c r="C14" s="495"/>
      <c r="D14" s="496"/>
      <c r="E14" s="497"/>
      <c r="F14" s="497"/>
      <c r="G14" s="497"/>
      <c r="H14" s="497"/>
      <c r="I14" s="497"/>
      <c r="J14" s="497"/>
      <c r="K14" s="497"/>
      <c r="L14" s="497"/>
      <c r="M14" s="497"/>
      <c r="N14" s="497"/>
      <c r="O14" s="497"/>
      <c r="P14" s="497"/>
      <c r="Q14" s="497"/>
      <c r="R14" s="497"/>
      <c r="S14" s="497"/>
      <c r="T14" s="497"/>
      <c r="U14" s="497"/>
      <c r="V14" s="497"/>
      <c r="W14" s="497"/>
      <c r="X14" s="497"/>
      <c r="Y14" s="497"/>
      <c r="Z14" s="497"/>
      <c r="AA14" s="497"/>
      <c r="AB14" s="478" t="s">
        <v>420</v>
      </c>
      <c r="AC14" s="479"/>
      <c r="AD14" s="479"/>
      <c r="AE14" s="479"/>
      <c r="AF14" s="209"/>
      <c r="AG14" s="210"/>
      <c r="AH14" s="210"/>
      <c r="AI14" s="211"/>
      <c r="AJ14" s="458"/>
      <c r="AK14" s="458"/>
      <c r="AL14" s="458"/>
      <c r="AM14" s="458"/>
      <c r="AN14" s="458"/>
      <c r="AO14" s="458"/>
      <c r="AP14" s="458"/>
      <c r="AQ14" s="458"/>
      <c r="AR14" s="458"/>
      <c r="AS14" s="458"/>
      <c r="AT14" s="458"/>
      <c r="AU14" s="458"/>
      <c r="AV14" s="458"/>
      <c r="AW14" s="498"/>
      <c r="AX14" s="499"/>
      <c r="AY14" s="499"/>
      <c r="AZ14" s="499"/>
      <c r="BA14" s="499"/>
      <c r="BB14" s="499"/>
      <c r="BC14" s="500"/>
      <c r="BD14" s="498"/>
      <c r="BE14" s="499"/>
      <c r="BF14" s="499"/>
      <c r="BG14" s="499"/>
      <c r="BH14" s="499"/>
      <c r="BI14" s="499"/>
      <c r="BJ14" s="500"/>
      <c r="BK14" s="498"/>
      <c r="BL14" s="499"/>
      <c r="BM14" s="499"/>
      <c r="BN14" s="499"/>
      <c r="BO14" s="499"/>
      <c r="BP14" s="499"/>
      <c r="BQ14" s="500"/>
      <c r="BR14" s="206"/>
      <c r="BS14" s="207"/>
      <c r="BT14" s="207"/>
      <c r="BU14" s="207"/>
      <c r="BV14" s="207"/>
      <c r="BW14" s="207"/>
      <c r="BX14" s="208"/>
      <c r="CA14" s="91"/>
      <c r="CB14" s="223"/>
      <c r="CC14" s="223"/>
      <c r="CD14" s="223"/>
    </row>
    <row r="15" spans="1:82" s="7" customFormat="1" ht="16.5" hidden="1" customHeight="1" x14ac:dyDescent="0.25">
      <c r="A15" s="501"/>
      <c r="B15" s="502"/>
      <c r="C15" s="503"/>
      <c r="D15" s="504"/>
      <c r="E15" s="504"/>
      <c r="F15" s="504"/>
      <c r="G15" s="504"/>
      <c r="H15" s="504"/>
      <c r="I15" s="504"/>
      <c r="J15" s="504"/>
      <c r="K15" s="504"/>
      <c r="L15" s="504"/>
      <c r="M15" s="504"/>
      <c r="N15" s="504"/>
      <c r="O15" s="504"/>
      <c r="P15" s="504"/>
      <c r="Q15" s="504"/>
      <c r="R15" s="504"/>
      <c r="S15" s="504"/>
      <c r="T15" s="504"/>
      <c r="U15" s="504"/>
      <c r="V15" s="504"/>
      <c r="W15" s="504"/>
      <c r="X15" s="504"/>
      <c r="Y15" s="504"/>
      <c r="Z15" s="504"/>
      <c r="AA15" s="504"/>
      <c r="AB15" s="505" t="s">
        <v>421</v>
      </c>
      <c r="AC15" s="479"/>
      <c r="AD15" s="479"/>
      <c r="AE15" s="479"/>
      <c r="AF15" s="506"/>
      <c r="AG15" s="507"/>
      <c r="AH15" s="507"/>
      <c r="AI15" s="508"/>
      <c r="AJ15" s="458"/>
      <c r="AK15" s="458"/>
      <c r="AL15" s="458"/>
      <c r="AM15" s="458"/>
      <c r="AN15" s="458"/>
      <c r="AO15" s="458"/>
      <c r="AP15" s="458"/>
      <c r="AQ15" s="480"/>
      <c r="AR15" s="481"/>
      <c r="AS15" s="481"/>
      <c r="AT15" s="481"/>
      <c r="AU15" s="481"/>
      <c r="AV15" s="482"/>
      <c r="AW15" s="498"/>
      <c r="AX15" s="499"/>
      <c r="AY15" s="499"/>
      <c r="AZ15" s="499"/>
      <c r="BA15" s="499"/>
      <c r="BB15" s="499"/>
      <c r="BC15" s="500"/>
      <c r="BD15" s="498"/>
      <c r="BE15" s="499"/>
      <c r="BF15" s="499"/>
      <c r="BG15" s="499"/>
      <c r="BH15" s="499"/>
      <c r="BI15" s="499"/>
      <c r="BJ15" s="500"/>
      <c r="BK15" s="498"/>
      <c r="BL15" s="499"/>
      <c r="BM15" s="499"/>
      <c r="BN15" s="499"/>
      <c r="BO15" s="499"/>
      <c r="BP15" s="499"/>
      <c r="BQ15" s="500"/>
      <c r="BR15" s="509"/>
      <c r="BS15" s="510"/>
      <c r="BT15" s="510"/>
      <c r="BU15" s="510"/>
      <c r="BV15" s="510"/>
      <c r="BW15" s="510"/>
      <c r="BX15" s="511"/>
      <c r="CA15" s="91" t="s">
        <v>419</v>
      </c>
      <c r="CB15" s="223"/>
      <c r="CC15" s="223"/>
      <c r="CD15" s="223"/>
    </row>
    <row r="16" spans="1:82" s="7" customFormat="1" ht="12.95" hidden="1" customHeight="1" x14ac:dyDescent="0.25">
      <c r="A16" s="472"/>
      <c r="B16" s="472"/>
      <c r="C16" s="472"/>
      <c r="D16" s="486" t="s">
        <v>278</v>
      </c>
      <c r="E16" s="487"/>
      <c r="F16" s="487"/>
      <c r="G16" s="487"/>
      <c r="H16" s="487"/>
      <c r="I16" s="487"/>
      <c r="J16" s="487"/>
      <c r="K16" s="487"/>
      <c r="L16" s="487"/>
      <c r="M16" s="487"/>
      <c r="N16" s="487"/>
      <c r="O16" s="487"/>
      <c r="P16" s="487"/>
      <c r="Q16" s="487"/>
      <c r="R16" s="487"/>
      <c r="S16" s="487"/>
      <c r="T16" s="487"/>
      <c r="U16" s="487"/>
      <c r="V16" s="487"/>
      <c r="W16" s="487"/>
      <c r="X16" s="487"/>
      <c r="Y16" s="487"/>
      <c r="Z16" s="487"/>
      <c r="AA16" s="487"/>
      <c r="AB16" s="488"/>
      <c r="AC16" s="462"/>
      <c r="AD16" s="462"/>
      <c r="AE16" s="462"/>
      <c r="AF16" s="462"/>
      <c r="AG16" s="462"/>
      <c r="AH16" s="462"/>
      <c r="AI16" s="462"/>
      <c r="AJ16" s="489"/>
      <c r="AK16" s="490"/>
      <c r="AL16" s="490"/>
      <c r="AM16" s="490"/>
      <c r="AN16" s="490"/>
      <c r="AO16" s="490"/>
      <c r="AP16" s="491"/>
      <c r="AQ16" s="489"/>
      <c r="AR16" s="490"/>
      <c r="AS16" s="490"/>
      <c r="AT16" s="490"/>
      <c r="AU16" s="490"/>
      <c r="AV16" s="491"/>
      <c r="AW16" s="492"/>
      <c r="AX16" s="492"/>
      <c r="AY16" s="512"/>
      <c r="AZ16" s="512"/>
      <c r="BA16" s="492"/>
      <c r="BB16" s="492"/>
      <c r="BC16" s="492"/>
      <c r="BD16" s="492"/>
      <c r="BE16" s="492"/>
      <c r="BF16" s="492"/>
      <c r="BG16" s="492"/>
      <c r="BH16" s="492"/>
      <c r="BI16" s="492"/>
      <c r="BJ16" s="492"/>
      <c r="BK16" s="492"/>
      <c r="BL16" s="492"/>
      <c r="BM16" s="492"/>
      <c r="BN16" s="492"/>
      <c r="BO16" s="492"/>
      <c r="BP16" s="492"/>
      <c r="BQ16" s="492"/>
      <c r="BR16" s="473"/>
      <c r="BS16" s="473"/>
      <c r="BT16" s="473"/>
      <c r="BU16" s="473"/>
      <c r="BV16" s="473"/>
      <c r="BW16" s="473"/>
      <c r="BX16" s="474"/>
      <c r="CA16" s="91"/>
      <c r="CB16" s="223"/>
      <c r="CC16" s="223"/>
      <c r="CD16" s="223"/>
    </row>
    <row r="17" spans="1:100" s="7" customFormat="1" ht="12.95" hidden="1" customHeight="1" x14ac:dyDescent="0.2">
      <c r="A17" s="501"/>
      <c r="B17" s="502"/>
      <c r="C17" s="503"/>
      <c r="D17" s="476"/>
      <c r="E17" s="477"/>
      <c r="F17" s="477"/>
      <c r="G17" s="477"/>
      <c r="H17" s="477"/>
      <c r="I17" s="477"/>
      <c r="J17" s="477"/>
      <c r="K17" s="477"/>
      <c r="L17" s="477"/>
      <c r="M17" s="477"/>
      <c r="N17" s="477"/>
      <c r="O17" s="477"/>
      <c r="P17" s="477"/>
      <c r="Q17" s="477"/>
      <c r="R17" s="477"/>
      <c r="S17" s="477"/>
      <c r="T17" s="477"/>
      <c r="U17" s="477"/>
      <c r="V17" s="477"/>
      <c r="W17" s="477"/>
      <c r="X17" s="477"/>
      <c r="Y17" s="477"/>
      <c r="Z17" s="477"/>
      <c r="AA17" s="516"/>
      <c r="AB17" s="517"/>
      <c r="AC17" s="518"/>
      <c r="AD17" s="518"/>
      <c r="AE17" s="519"/>
      <c r="AF17" s="520"/>
      <c r="AG17" s="521"/>
      <c r="AH17" s="521"/>
      <c r="AI17" s="505"/>
      <c r="AJ17" s="480"/>
      <c r="AK17" s="481"/>
      <c r="AL17" s="481"/>
      <c r="AM17" s="481"/>
      <c r="AN17" s="481"/>
      <c r="AO17" s="481"/>
      <c r="AP17" s="482"/>
      <c r="AQ17" s="522"/>
      <c r="AR17" s="523"/>
      <c r="AS17" s="523"/>
      <c r="AT17" s="523"/>
      <c r="AU17" s="523"/>
      <c r="AV17" s="524"/>
      <c r="AW17" s="525"/>
      <c r="AX17" s="526"/>
      <c r="AY17" s="526"/>
      <c r="AZ17" s="526"/>
      <c r="BA17" s="526"/>
      <c r="BB17" s="526"/>
      <c r="BC17" s="527"/>
      <c r="BD17" s="528"/>
      <c r="BE17" s="529"/>
      <c r="BF17" s="529"/>
      <c r="BG17" s="529"/>
      <c r="BH17" s="529"/>
      <c r="BI17" s="529"/>
      <c r="BJ17" s="530"/>
      <c r="BK17" s="528"/>
      <c r="BL17" s="529"/>
      <c r="BM17" s="529"/>
      <c r="BN17" s="529"/>
      <c r="BO17" s="529"/>
      <c r="BP17" s="529"/>
      <c r="BQ17" s="530"/>
      <c r="BR17" s="513"/>
      <c r="BS17" s="514"/>
      <c r="BT17" s="514"/>
      <c r="BU17" s="514"/>
      <c r="BV17" s="514"/>
      <c r="BW17" s="514"/>
      <c r="BX17" s="515"/>
      <c r="CB17" s="223"/>
      <c r="CC17" s="223"/>
      <c r="CD17" s="223"/>
    </row>
    <row r="18" spans="1:100" s="7" customFormat="1" ht="12.95" customHeight="1" x14ac:dyDescent="0.25">
      <c r="A18" s="451" t="s">
        <v>239</v>
      </c>
      <c r="B18" s="451"/>
      <c r="C18" s="451"/>
      <c r="D18" s="463" t="s">
        <v>189</v>
      </c>
      <c r="E18" s="464"/>
      <c r="F18" s="464"/>
      <c r="G18" s="464"/>
      <c r="H18" s="464"/>
      <c r="I18" s="464"/>
      <c r="J18" s="464"/>
      <c r="K18" s="464"/>
      <c r="L18" s="464"/>
      <c r="M18" s="464"/>
      <c r="N18" s="464"/>
      <c r="O18" s="464"/>
      <c r="P18" s="464"/>
      <c r="Q18" s="464"/>
      <c r="R18" s="464"/>
      <c r="S18" s="464"/>
      <c r="T18" s="464"/>
      <c r="U18" s="464"/>
      <c r="V18" s="464"/>
      <c r="W18" s="464"/>
      <c r="X18" s="464"/>
      <c r="Y18" s="464"/>
      <c r="Z18" s="464"/>
      <c r="AA18" s="464"/>
      <c r="AB18" s="465">
        <v>26320</v>
      </c>
      <c r="AC18" s="452"/>
      <c r="AD18" s="452"/>
      <c r="AE18" s="452"/>
      <c r="AF18" s="452" t="s">
        <v>34</v>
      </c>
      <c r="AG18" s="452"/>
      <c r="AH18" s="452"/>
      <c r="AI18" s="452"/>
      <c r="AJ18" s="466" t="s">
        <v>34</v>
      </c>
      <c r="AK18" s="467"/>
      <c r="AL18" s="467"/>
      <c r="AM18" s="467"/>
      <c r="AN18" s="467"/>
      <c r="AO18" s="467"/>
      <c r="AP18" s="468"/>
      <c r="AQ18" s="466"/>
      <c r="AR18" s="467"/>
      <c r="AS18" s="467"/>
      <c r="AT18" s="467"/>
      <c r="AU18" s="467"/>
      <c r="AV18" s="468"/>
      <c r="AW18" s="459"/>
      <c r="AX18" s="459"/>
      <c r="AY18" s="459"/>
      <c r="AZ18" s="459"/>
      <c r="BA18" s="459"/>
      <c r="BB18" s="459"/>
      <c r="BC18" s="459"/>
      <c r="BD18" s="459"/>
      <c r="BE18" s="459"/>
      <c r="BF18" s="459"/>
      <c r="BG18" s="459"/>
      <c r="BH18" s="459"/>
      <c r="BI18" s="459"/>
      <c r="BJ18" s="459"/>
      <c r="BK18" s="459"/>
      <c r="BL18" s="459"/>
      <c r="BM18" s="459"/>
      <c r="BN18" s="459"/>
      <c r="BO18" s="459"/>
      <c r="BP18" s="459"/>
      <c r="BQ18" s="459"/>
      <c r="BR18" s="460"/>
      <c r="BS18" s="460"/>
      <c r="BT18" s="460"/>
      <c r="BU18" s="460"/>
      <c r="BV18" s="460"/>
      <c r="BW18" s="460"/>
      <c r="BX18" s="461"/>
      <c r="CA18" s="91"/>
      <c r="CB18" s="223"/>
      <c r="CC18" s="223"/>
      <c r="CD18" s="223"/>
    </row>
    <row r="19" spans="1:100" s="7" customFormat="1" ht="45.95" customHeight="1" x14ac:dyDescent="0.25">
      <c r="A19" s="451" t="s">
        <v>172</v>
      </c>
      <c r="B19" s="451"/>
      <c r="C19" s="451"/>
      <c r="D19" s="535" t="s">
        <v>464</v>
      </c>
      <c r="E19" s="535"/>
      <c r="F19" s="535"/>
      <c r="G19" s="535"/>
      <c r="H19" s="535"/>
      <c r="I19" s="535"/>
      <c r="J19" s="535"/>
      <c r="K19" s="535"/>
      <c r="L19" s="535"/>
      <c r="M19" s="535"/>
      <c r="N19" s="535"/>
      <c r="O19" s="535"/>
      <c r="P19" s="535"/>
      <c r="Q19" s="535"/>
      <c r="R19" s="535"/>
      <c r="S19" s="535"/>
      <c r="T19" s="535"/>
      <c r="U19" s="535"/>
      <c r="V19" s="535"/>
      <c r="W19" s="535"/>
      <c r="X19" s="535"/>
      <c r="Y19" s="535"/>
      <c r="Z19" s="535"/>
      <c r="AA19" s="463"/>
      <c r="AB19" s="465">
        <v>26400</v>
      </c>
      <c r="AC19" s="452"/>
      <c r="AD19" s="452"/>
      <c r="AE19" s="452"/>
      <c r="AF19" s="452" t="s">
        <v>34</v>
      </c>
      <c r="AG19" s="452"/>
      <c r="AH19" s="452"/>
      <c r="AI19" s="452"/>
      <c r="AJ19" s="466"/>
      <c r="AK19" s="467"/>
      <c r="AL19" s="467"/>
      <c r="AM19" s="467"/>
      <c r="AN19" s="467"/>
      <c r="AO19" s="467"/>
      <c r="AP19" s="468"/>
      <c r="AQ19" s="466"/>
      <c r="AR19" s="467"/>
      <c r="AS19" s="467"/>
      <c r="AT19" s="467"/>
      <c r="AU19" s="467"/>
      <c r="AV19" s="468"/>
      <c r="AW19" s="459">
        <f>AW20+AW25+AW35</f>
        <v>12110967.539999999</v>
      </c>
      <c r="AX19" s="459"/>
      <c r="AY19" s="459"/>
      <c r="AZ19" s="459"/>
      <c r="BA19" s="459"/>
      <c r="BB19" s="459"/>
      <c r="BC19" s="459"/>
      <c r="BD19" s="459">
        <f t="shared" ref="BD19" si="4">BD20+BD25+BD35</f>
        <v>540000</v>
      </c>
      <c r="BE19" s="459"/>
      <c r="BF19" s="459"/>
      <c r="BG19" s="459"/>
      <c r="BH19" s="459"/>
      <c r="BI19" s="459"/>
      <c r="BJ19" s="459"/>
      <c r="BK19" s="459">
        <f t="shared" ref="BK19" si="5">BK20+BK25+BK35</f>
        <v>540000</v>
      </c>
      <c r="BL19" s="459"/>
      <c r="BM19" s="459"/>
      <c r="BN19" s="459"/>
      <c r="BO19" s="459"/>
      <c r="BP19" s="459"/>
      <c r="BQ19" s="459"/>
      <c r="BR19" s="460"/>
      <c r="BS19" s="460"/>
      <c r="BT19" s="460"/>
      <c r="BU19" s="460"/>
      <c r="BV19" s="460"/>
      <c r="BW19" s="460"/>
      <c r="BX19" s="461"/>
      <c r="CA19" s="91" t="s">
        <v>465</v>
      </c>
      <c r="CB19" s="225">
        <f>AW7-AW19-AW10</f>
        <v>0</v>
      </c>
      <c r="CC19" s="225">
        <f>BD7-BD19</f>
        <v>0</v>
      </c>
      <c r="CD19" s="225">
        <f>BK7-BK19</f>
        <v>0</v>
      </c>
    </row>
    <row r="20" spans="1:100" s="7" customFormat="1" ht="45.95" customHeight="1" x14ac:dyDescent="0.25">
      <c r="A20" s="462" t="s">
        <v>173</v>
      </c>
      <c r="B20" s="462"/>
      <c r="C20" s="462"/>
      <c r="D20" s="531" t="s">
        <v>275</v>
      </c>
      <c r="E20" s="532"/>
      <c r="F20" s="532"/>
      <c r="G20" s="532"/>
      <c r="H20" s="532"/>
      <c r="I20" s="532"/>
      <c r="J20" s="532"/>
      <c r="K20" s="532"/>
      <c r="L20" s="532"/>
      <c r="M20" s="532"/>
      <c r="N20" s="533"/>
      <c r="O20" s="533"/>
      <c r="P20" s="533"/>
      <c r="Q20" s="533"/>
      <c r="R20" s="533"/>
      <c r="S20" s="533"/>
      <c r="T20" s="533"/>
      <c r="U20" s="533"/>
      <c r="V20" s="533"/>
      <c r="W20" s="533"/>
      <c r="X20" s="533"/>
      <c r="Y20" s="533"/>
      <c r="Z20" s="533"/>
      <c r="AA20" s="534"/>
      <c r="AB20" s="465" t="s">
        <v>422</v>
      </c>
      <c r="AC20" s="452"/>
      <c r="AD20" s="452"/>
      <c r="AE20" s="452"/>
      <c r="AF20" s="452" t="s">
        <v>34</v>
      </c>
      <c r="AG20" s="452"/>
      <c r="AH20" s="452"/>
      <c r="AI20" s="452"/>
      <c r="AJ20" s="466"/>
      <c r="AK20" s="467"/>
      <c r="AL20" s="467"/>
      <c r="AM20" s="467"/>
      <c r="AN20" s="467"/>
      <c r="AO20" s="467"/>
      <c r="AP20" s="468"/>
      <c r="AQ20" s="466"/>
      <c r="AR20" s="467"/>
      <c r="AS20" s="467"/>
      <c r="AT20" s="467"/>
      <c r="AU20" s="467"/>
      <c r="AV20" s="468"/>
      <c r="AW20" s="459">
        <f>9157541.16-72600+827188.68+10737.37+30828.22</f>
        <v>9953695.4299999997</v>
      </c>
      <c r="AX20" s="459"/>
      <c r="AY20" s="459"/>
      <c r="AZ20" s="459"/>
      <c r="BA20" s="459"/>
      <c r="BB20" s="459"/>
      <c r="BC20" s="459"/>
      <c r="BD20" s="459">
        <v>540000</v>
      </c>
      <c r="BE20" s="459"/>
      <c r="BF20" s="459"/>
      <c r="BG20" s="459"/>
      <c r="BH20" s="459"/>
      <c r="BI20" s="459"/>
      <c r="BJ20" s="459"/>
      <c r="BK20" s="459">
        <v>540000</v>
      </c>
      <c r="BL20" s="459"/>
      <c r="BM20" s="459"/>
      <c r="BN20" s="459"/>
      <c r="BO20" s="459"/>
      <c r="BP20" s="459"/>
      <c r="BQ20" s="459"/>
      <c r="BR20" s="460"/>
      <c r="BS20" s="460"/>
      <c r="BT20" s="460"/>
      <c r="BU20" s="460"/>
      <c r="BV20" s="460"/>
      <c r="BW20" s="460"/>
      <c r="BX20" s="461"/>
      <c r="CA20" s="91" t="s">
        <v>425</v>
      </c>
      <c r="CB20" s="223"/>
      <c r="CC20" s="223"/>
      <c r="CD20" s="223"/>
    </row>
    <row r="21" spans="1:100" s="7" customFormat="1" ht="18" customHeight="1" x14ac:dyDescent="0.25">
      <c r="A21" s="462"/>
      <c r="B21" s="462"/>
      <c r="C21" s="462"/>
      <c r="D21" s="496"/>
      <c r="E21" s="497"/>
      <c r="F21" s="497"/>
      <c r="G21" s="497"/>
      <c r="H21" s="497"/>
      <c r="I21" s="497"/>
      <c r="J21" s="497"/>
      <c r="K21" s="497"/>
      <c r="L21" s="497"/>
      <c r="M21" s="497"/>
      <c r="N21" s="497"/>
      <c r="O21" s="497"/>
      <c r="P21" s="497"/>
      <c r="Q21" s="497"/>
      <c r="R21" s="497"/>
      <c r="S21" s="497"/>
      <c r="T21" s="497"/>
      <c r="U21" s="497"/>
      <c r="V21" s="497"/>
      <c r="W21" s="497"/>
      <c r="X21" s="497"/>
      <c r="Y21" s="497"/>
      <c r="Z21" s="497"/>
      <c r="AA21" s="497"/>
      <c r="AB21" s="465" t="s">
        <v>423</v>
      </c>
      <c r="AC21" s="452"/>
      <c r="AD21" s="452"/>
      <c r="AE21" s="452"/>
      <c r="AF21" s="452"/>
      <c r="AG21" s="452"/>
      <c r="AH21" s="452"/>
      <c r="AI21" s="452"/>
      <c r="AJ21" s="466"/>
      <c r="AK21" s="467"/>
      <c r="AL21" s="467"/>
      <c r="AM21" s="467"/>
      <c r="AN21" s="467"/>
      <c r="AO21" s="467"/>
      <c r="AP21" s="468"/>
      <c r="AQ21" s="466"/>
      <c r="AR21" s="467"/>
      <c r="AS21" s="467"/>
      <c r="AT21" s="467"/>
      <c r="AU21" s="467"/>
      <c r="AV21" s="468"/>
      <c r="AW21" s="459"/>
      <c r="AX21" s="459"/>
      <c r="AY21" s="459"/>
      <c r="AZ21" s="459"/>
      <c r="BA21" s="459"/>
      <c r="BB21" s="459"/>
      <c r="BC21" s="459"/>
      <c r="BD21" s="459"/>
      <c r="BE21" s="459"/>
      <c r="BF21" s="459"/>
      <c r="BG21" s="459"/>
      <c r="BH21" s="459"/>
      <c r="BI21" s="459"/>
      <c r="BJ21" s="459"/>
      <c r="BK21" s="459"/>
      <c r="BL21" s="459"/>
      <c r="BM21" s="459"/>
      <c r="BN21" s="459"/>
      <c r="BO21" s="459"/>
      <c r="BP21" s="459"/>
      <c r="BQ21" s="459"/>
      <c r="BR21" s="460"/>
      <c r="BS21" s="460"/>
      <c r="BT21" s="460"/>
      <c r="BU21" s="460"/>
      <c r="BV21" s="460"/>
      <c r="BW21" s="460"/>
      <c r="BX21" s="461"/>
      <c r="CA21" s="91"/>
      <c r="CB21" s="223"/>
      <c r="CC21" s="223"/>
      <c r="CD21" s="223"/>
    </row>
    <row r="22" spans="1:100" s="7" customFormat="1" ht="18" hidden="1" customHeight="1" x14ac:dyDescent="0.25">
      <c r="A22" s="462"/>
      <c r="B22" s="462"/>
      <c r="C22" s="462"/>
      <c r="D22" s="504"/>
      <c r="E22" s="504"/>
      <c r="F22" s="504"/>
      <c r="G22" s="504"/>
      <c r="H22" s="504"/>
      <c r="I22" s="504"/>
      <c r="J22" s="504"/>
      <c r="K22" s="504"/>
      <c r="L22" s="504"/>
      <c r="M22" s="504"/>
      <c r="N22" s="504"/>
      <c r="O22" s="504"/>
      <c r="P22" s="504"/>
      <c r="Q22" s="504"/>
      <c r="R22" s="504"/>
      <c r="S22" s="504"/>
      <c r="T22" s="504"/>
      <c r="U22" s="504"/>
      <c r="V22" s="504"/>
      <c r="W22" s="504"/>
      <c r="X22" s="504"/>
      <c r="Y22" s="504"/>
      <c r="Z22" s="504"/>
      <c r="AA22" s="504"/>
      <c r="AB22" s="465" t="s">
        <v>424</v>
      </c>
      <c r="AC22" s="452"/>
      <c r="AD22" s="452"/>
      <c r="AE22" s="452"/>
      <c r="AF22" s="452"/>
      <c r="AG22" s="452"/>
      <c r="AH22" s="452"/>
      <c r="AI22" s="452"/>
      <c r="AJ22" s="466"/>
      <c r="AK22" s="467"/>
      <c r="AL22" s="467"/>
      <c r="AM22" s="467"/>
      <c r="AN22" s="467"/>
      <c r="AO22" s="467"/>
      <c r="AP22" s="468"/>
      <c r="AQ22" s="466"/>
      <c r="AR22" s="467"/>
      <c r="AS22" s="467"/>
      <c r="AT22" s="467"/>
      <c r="AU22" s="467"/>
      <c r="AV22" s="468"/>
      <c r="AW22" s="459"/>
      <c r="AX22" s="459"/>
      <c r="AY22" s="459"/>
      <c r="AZ22" s="459"/>
      <c r="BA22" s="459"/>
      <c r="BB22" s="459"/>
      <c r="BC22" s="459"/>
      <c r="BD22" s="459"/>
      <c r="BE22" s="459"/>
      <c r="BF22" s="459"/>
      <c r="BG22" s="459"/>
      <c r="BH22" s="459"/>
      <c r="BI22" s="459"/>
      <c r="BJ22" s="459"/>
      <c r="BK22" s="459"/>
      <c r="BL22" s="459"/>
      <c r="BM22" s="459"/>
      <c r="BN22" s="459"/>
      <c r="BO22" s="459"/>
      <c r="BP22" s="459"/>
      <c r="BQ22" s="459"/>
      <c r="BR22" s="460"/>
      <c r="BS22" s="460"/>
      <c r="BT22" s="460"/>
      <c r="BU22" s="460"/>
      <c r="BV22" s="460"/>
      <c r="BW22" s="460"/>
      <c r="BX22" s="461"/>
      <c r="CA22" s="91"/>
      <c r="CB22" s="223"/>
      <c r="CC22" s="223"/>
      <c r="CD22" s="223"/>
    </row>
    <row r="23" spans="1:100" s="7" customFormat="1" ht="23.1" customHeight="1" x14ac:dyDescent="0.25">
      <c r="A23" s="462" t="s">
        <v>174</v>
      </c>
      <c r="B23" s="462"/>
      <c r="C23" s="462"/>
      <c r="D23" s="539" t="s">
        <v>188</v>
      </c>
      <c r="E23" s="537"/>
      <c r="F23" s="537"/>
      <c r="G23" s="537"/>
      <c r="H23" s="537"/>
      <c r="I23" s="537"/>
      <c r="J23" s="537"/>
      <c r="K23" s="537"/>
      <c r="L23" s="537"/>
      <c r="M23" s="537"/>
      <c r="N23" s="537"/>
      <c r="O23" s="537"/>
      <c r="P23" s="537"/>
      <c r="Q23" s="537"/>
      <c r="R23" s="537"/>
      <c r="S23" s="537"/>
      <c r="T23" s="537"/>
      <c r="U23" s="537"/>
      <c r="V23" s="537"/>
      <c r="W23" s="537"/>
      <c r="X23" s="537"/>
      <c r="Y23" s="537"/>
      <c r="Z23" s="537"/>
      <c r="AA23" s="538"/>
      <c r="AB23" s="465">
        <v>26411</v>
      </c>
      <c r="AC23" s="452"/>
      <c r="AD23" s="452"/>
      <c r="AE23" s="452"/>
      <c r="AF23" s="452" t="s">
        <v>34</v>
      </c>
      <c r="AG23" s="452"/>
      <c r="AH23" s="452"/>
      <c r="AI23" s="452"/>
      <c r="AJ23" s="466"/>
      <c r="AK23" s="467"/>
      <c r="AL23" s="467"/>
      <c r="AM23" s="467"/>
      <c r="AN23" s="467"/>
      <c r="AO23" s="467"/>
      <c r="AP23" s="468"/>
      <c r="AQ23" s="466"/>
      <c r="AR23" s="467"/>
      <c r="AS23" s="467"/>
      <c r="AT23" s="467"/>
      <c r="AU23" s="467"/>
      <c r="AV23" s="468"/>
      <c r="AW23" s="459">
        <f>AW20</f>
        <v>9953695.4299999997</v>
      </c>
      <c r="AX23" s="459"/>
      <c r="AY23" s="459"/>
      <c r="AZ23" s="459"/>
      <c r="BA23" s="459"/>
      <c r="BB23" s="459"/>
      <c r="BC23" s="459"/>
      <c r="BD23" s="459">
        <f>BD20</f>
        <v>540000</v>
      </c>
      <c r="BE23" s="459"/>
      <c r="BF23" s="459"/>
      <c r="BG23" s="459"/>
      <c r="BH23" s="459"/>
      <c r="BI23" s="459"/>
      <c r="BJ23" s="459"/>
      <c r="BK23" s="459">
        <f t="shared" ref="BK23" si="6">BK20</f>
        <v>540000</v>
      </c>
      <c r="BL23" s="459"/>
      <c r="BM23" s="459"/>
      <c r="BN23" s="459"/>
      <c r="BO23" s="459"/>
      <c r="BP23" s="459"/>
      <c r="BQ23" s="459"/>
      <c r="BR23" s="460"/>
      <c r="BS23" s="460"/>
      <c r="BT23" s="460"/>
      <c r="BU23" s="460"/>
      <c r="BV23" s="460"/>
      <c r="BW23" s="460"/>
      <c r="BX23" s="461"/>
      <c r="CA23" s="91" t="s">
        <v>425</v>
      </c>
      <c r="CB23" s="223"/>
      <c r="CC23" s="223"/>
      <c r="CD23" s="223"/>
    </row>
    <row r="24" spans="1:100" s="7" customFormat="1" ht="12.95" customHeight="1" x14ac:dyDescent="0.25">
      <c r="A24" s="462" t="s">
        <v>175</v>
      </c>
      <c r="B24" s="462"/>
      <c r="C24" s="462"/>
      <c r="D24" s="536" t="s">
        <v>269</v>
      </c>
      <c r="E24" s="537"/>
      <c r="F24" s="537"/>
      <c r="G24" s="537"/>
      <c r="H24" s="537"/>
      <c r="I24" s="537"/>
      <c r="J24" s="537"/>
      <c r="K24" s="537"/>
      <c r="L24" s="537"/>
      <c r="M24" s="537"/>
      <c r="N24" s="537"/>
      <c r="O24" s="537"/>
      <c r="P24" s="537"/>
      <c r="Q24" s="537"/>
      <c r="R24" s="537"/>
      <c r="S24" s="537"/>
      <c r="T24" s="537"/>
      <c r="U24" s="537"/>
      <c r="V24" s="537"/>
      <c r="W24" s="537"/>
      <c r="X24" s="537"/>
      <c r="Y24" s="537"/>
      <c r="Z24" s="537"/>
      <c r="AA24" s="538"/>
      <c r="AB24" s="465">
        <v>26412</v>
      </c>
      <c r="AC24" s="452"/>
      <c r="AD24" s="452"/>
      <c r="AE24" s="452"/>
      <c r="AF24" s="452" t="s">
        <v>34</v>
      </c>
      <c r="AG24" s="452"/>
      <c r="AH24" s="452"/>
      <c r="AI24" s="452"/>
      <c r="AJ24" s="466"/>
      <c r="AK24" s="467"/>
      <c r="AL24" s="467"/>
      <c r="AM24" s="467"/>
      <c r="AN24" s="467"/>
      <c r="AO24" s="467"/>
      <c r="AP24" s="468"/>
      <c r="AQ24" s="466"/>
      <c r="AR24" s="467"/>
      <c r="AS24" s="467"/>
      <c r="AT24" s="467"/>
      <c r="AU24" s="467"/>
      <c r="AV24" s="468"/>
      <c r="AW24" s="459"/>
      <c r="AX24" s="459"/>
      <c r="AY24" s="459"/>
      <c r="AZ24" s="459"/>
      <c r="BA24" s="459"/>
      <c r="BB24" s="459"/>
      <c r="BC24" s="459"/>
      <c r="BD24" s="459"/>
      <c r="BE24" s="459"/>
      <c r="BF24" s="459"/>
      <c r="BG24" s="459"/>
      <c r="BH24" s="459"/>
      <c r="BI24" s="459"/>
      <c r="BJ24" s="459"/>
      <c r="BK24" s="459"/>
      <c r="BL24" s="459"/>
      <c r="BM24" s="459"/>
      <c r="BN24" s="459"/>
      <c r="BO24" s="459"/>
      <c r="BP24" s="459"/>
      <c r="BQ24" s="459"/>
      <c r="BR24" s="460"/>
      <c r="BS24" s="460"/>
      <c r="BT24" s="460"/>
      <c r="BU24" s="460"/>
      <c r="BV24" s="460"/>
      <c r="BW24" s="460"/>
      <c r="BX24" s="461"/>
      <c r="CA24" s="91"/>
      <c r="CB24" s="223"/>
      <c r="CC24" s="223"/>
      <c r="CD24" s="223"/>
      <c r="CI24" s="540"/>
      <c r="CJ24" s="540"/>
      <c r="CK24" s="540"/>
      <c r="CL24" s="540"/>
      <c r="CM24" s="540"/>
      <c r="CN24" s="540"/>
      <c r="CO24" s="540"/>
      <c r="CP24" s="540"/>
      <c r="CQ24" s="540"/>
      <c r="CR24" s="540"/>
      <c r="CS24" s="540"/>
      <c r="CT24" s="540"/>
      <c r="CU24" s="540"/>
      <c r="CV24" s="540"/>
    </row>
    <row r="25" spans="1:100" s="7" customFormat="1" ht="35.1" customHeight="1" x14ac:dyDescent="0.25">
      <c r="A25" s="462" t="s">
        <v>176</v>
      </c>
      <c r="B25" s="462"/>
      <c r="C25" s="462"/>
      <c r="D25" s="531" t="s">
        <v>277</v>
      </c>
      <c r="E25" s="541"/>
      <c r="F25" s="541"/>
      <c r="G25" s="541"/>
      <c r="H25" s="541"/>
      <c r="I25" s="541"/>
      <c r="J25" s="541"/>
      <c r="K25" s="541"/>
      <c r="L25" s="541"/>
      <c r="M25" s="541"/>
      <c r="N25" s="541"/>
      <c r="O25" s="541"/>
      <c r="P25" s="541"/>
      <c r="Q25" s="541"/>
      <c r="R25" s="541"/>
      <c r="S25" s="541"/>
      <c r="T25" s="541"/>
      <c r="U25" s="541"/>
      <c r="V25" s="541"/>
      <c r="W25" s="541"/>
      <c r="X25" s="541"/>
      <c r="Y25" s="541"/>
      <c r="Z25" s="541"/>
      <c r="AA25" s="542"/>
      <c r="AB25" s="465">
        <v>26420</v>
      </c>
      <c r="AC25" s="452"/>
      <c r="AD25" s="452"/>
      <c r="AE25" s="452"/>
      <c r="AF25" s="452" t="s">
        <v>34</v>
      </c>
      <c r="AG25" s="452"/>
      <c r="AH25" s="452"/>
      <c r="AI25" s="452"/>
      <c r="AJ25" s="466"/>
      <c r="AK25" s="467"/>
      <c r="AL25" s="467"/>
      <c r="AM25" s="467"/>
      <c r="AN25" s="467"/>
      <c r="AO25" s="467"/>
      <c r="AP25" s="468"/>
      <c r="AQ25" s="466"/>
      <c r="AR25" s="467"/>
      <c r="AS25" s="467"/>
      <c r="AT25" s="467"/>
      <c r="AU25" s="467"/>
      <c r="AV25" s="468"/>
      <c r="AW25" s="459">
        <f>AW26</f>
        <v>240554.11</v>
      </c>
      <c r="AX25" s="459"/>
      <c r="AY25" s="459"/>
      <c r="AZ25" s="459"/>
      <c r="BA25" s="459"/>
      <c r="BB25" s="459"/>
      <c r="BC25" s="459"/>
      <c r="BD25" s="459">
        <f t="shared" ref="BD25" si="7">BD26</f>
        <v>0</v>
      </c>
      <c r="BE25" s="459"/>
      <c r="BF25" s="459"/>
      <c r="BG25" s="459"/>
      <c r="BH25" s="459"/>
      <c r="BI25" s="459"/>
      <c r="BJ25" s="459"/>
      <c r="BK25" s="459">
        <f t="shared" ref="BK25" si="8">BK26</f>
        <v>0</v>
      </c>
      <c r="BL25" s="459"/>
      <c r="BM25" s="459"/>
      <c r="BN25" s="459"/>
      <c r="BO25" s="459"/>
      <c r="BP25" s="459"/>
      <c r="BQ25" s="459"/>
      <c r="BR25" s="460"/>
      <c r="BS25" s="460"/>
      <c r="BT25" s="460"/>
      <c r="BU25" s="460"/>
      <c r="BV25" s="460"/>
      <c r="BW25" s="460"/>
      <c r="BX25" s="461"/>
      <c r="CA25" s="91" t="s">
        <v>462</v>
      </c>
      <c r="CB25" s="223"/>
      <c r="CC25" s="223"/>
      <c r="CD25" s="223"/>
      <c r="CI25" s="540"/>
      <c r="CJ25" s="540"/>
      <c r="CK25" s="540"/>
      <c r="CL25" s="540"/>
      <c r="CM25" s="540"/>
      <c r="CN25" s="540"/>
      <c r="CO25" s="540"/>
      <c r="CP25" s="540"/>
      <c r="CQ25" s="540"/>
      <c r="CR25" s="540"/>
      <c r="CS25" s="540"/>
      <c r="CT25" s="540"/>
      <c r="CU25" s="540"/>
      <c r="CV25" s="540"/>
    </row>
    <row r="26" spans="1:100" s="7" customFormat="1" ht="23.1" customHeight="1" x14ac:dyDescent="0.25">
      <c r="A26" s="452" t="s">
        <v>177</v>
      </c>
      <c r="B26" s="452"/>
      <c r="C26" s="452"/>
      <c r="D26" s="543" t="s">
        <v>188</v>
      </c>
      <c r="E26" s="537"/>
      <c r="F26" s="537"/>
      <c r="G26" s="537"/>
      <c r="H26" s="537"/>
      <c r="I26" s="537"/>
      <c r="J26" s="537"/>
      <c r="K26" s="537"/>
      <c r="L26" s="537"/>
      <c r="M26" s="537"/>
      <c r="N26" s="537"/>
      <c r="O26" s="537"/>
      <c r="P26" s="537"/>
      <c r="Q26" s="537"/>
      <c r="R26" s="537"/>
      <c r="S26" s="537"/>
      <c r="T26" s="537"/>
      <c r="U26" s="537"/>
      <c r="V26" s="537"/>
      <c r="W26" s="537"/>
      <c r="X26" s="537"/>
      <c r="Y26" s="537"/>
      <c r="Z26" s="537"/>
      <c r="AA26" s="538"/>
      <c r="AB26" s="465">
        <v>26421</v>
      </c>
      <c r="AC26" s="452"/>
      <c r="AD26" s="452"/>
      <c r="AE26" s="452"/>
      <c r="AF26" s="452" t="s">
        <v>34</v>
      </c>
      <c r="AG26" s="452"/>
      <c r="AH26" s="452"/>
      <c r="AI26" s="452"/>
      <c r="AJ26" s="466"/>
      <c r="AK26" s="467"/>
      <c r="AL26" s="467"/>
      <c r="AM26" s="467"/>
      <c r="AN26" s="467"/>
      <c r="AO26" s="467"/>
      <c r="AP26" s="468"/>
      <c r="AQ26" s="466"/>
      <c r="AR26" s="467"/>
      <c r="AS26" s="467"/>
      <c r="AT26" s="467"/>
      <c r="AU26" s="467"/>
      <c r="AV26" s="468"/>
      <c r="AW26" s="459">
        <v>240554.11</v>
      </c>
      <c r="AX26" s="459"/>
      <c r="AY26" s="459"/>
      <c r="AZ26" s="459"/>
      <c r="BA26" s="459"/>
      <c r="BB26" s="459"/>
      <c r="BC26" s="459"/>
      <c r="BD26" s="498"/>
      <c r="BE26" s="499"/>
      <c r="BF26" s="499"/>
      <c r="BG26" s="499"/>
      <c r="BH26" s="499"/>
      <c r="BI26" s="499"/>
      <c r="BJ26" s="500"/>
      <c r="BK26" s="498"/>
      <c r="BL26" s="499"/>
      <c r="BM26" s="499"/>
      <c r="BN26" s="499"/>
      <c r="BO26" s="499"/>
      <c r="BP26" s="499"/>
      <c r="BQ26" s="500"/>
      <c r="BR26" s="460"/>
      <c r="BS26" s="460"/>
      <c r="BT26" s="460"/>
      <c r="BU26" s="460"/>
      <c r="BV26" s="460"/>
      <c r="BW26" s="460"/>
      <c r="BX26" s="461"/>
      <c r="CA26" s="91" t="s">
        <v>462</v>
      </c>
      <c r="CB26" s="223"/>
      <c r="CC26" s="223"/>
      <c r="CD26" s="223"/>
      <c r="CI26" s="540"/>
      <c r="CJ26" s="540"/>
      <c r="CK26" s="540"/>
      <c r="CL26" s="540"/>
      <c r="CM26" s="540"/>
      <c r="CN26" s="540"/>
      <c r="CO26" s="540"/>
      <c r="CP26" s="540"/>
      <c r="CQ26" s="540"/>
      <c r="CR26" s="540"/>
      <c r="CS26" s="540"/>
      <c r="CT26" s="540"/>
      <c r="CU26" s="540"/>
      <c r="CV26" s="540"/>
    </row>
    <row r="27" spans="1:100" s="7" customFormat="1" ht="23.1" customHeight="1" x14ac:dyDescent="0.25">
      <c r="A27" s="451"/>
      <c r="B27" s="451"/>
      <c r="C27" s="451"/>
      <c r="D27" s="544" t="s">
        <v>270</v>
      </c>
      <c r="E27" s="544"/>
      <c r="F27" s="544"/>
      <c r="G27" s="544"/>
      <c r="H27" s="544"/>
      <c r="I27" s="544"/>
      <c r="J27" s="544"/>
      <c r="K27" s="544"/>
      <c r="L27" s="544"/>
      <c r="M27" s="544"/>
      <c r="N27" s="544"/>
      <c r="O27" s="544"/>
      <c r="P27" s="544"/>
      <c r="Q27" s="544"/>
      <c r="R27" s="544"/>
      <c r="S27" s="544"/>
      <c r="T27" s="544"/>
      <c r="U27" s="544"/>
      <c r="V27" s="544"/>
      <c r="W27" s="544"/>
      <c r="X27" s="544"/>
      <c r="Y27" s="544"/>
      <c r="Z27" s="544"/>
      <c r="AA27" s="545"/>
      <c r="AB27" s="465" t="s">
        <v>240</v>
      </c>
      <c r="AC27" s="452"/>
      <c r="AD27" s="452"/>
      <c r="AE27" s="452"/>
      <c r="AF27" s="452" t="s">
        <v>34</v>
      </c>
      <c r="AG27" s="452"/>
      <c r="AH27" s="452"/>
      <c r="AI27" s="452"/>
      <c r="AJ27" s="466"/>
      <c r="AK27" s="467"/>
      <c r="AL27" s="467"/>
      <c r="AM27" s="467"/>
      <c r="AN27" s="467"/>
      <c r="AO27" s="467"/>
      <c r="AP27" s="468"/>
      <c r="AQ27" s="466"/>
      <c r="AR27" s="467"/>
      <c r="AS27" s="467"/>
      <c r="AT27" s="467"/>
      <c r="AU27" s="467"/>
      <c r="AV27" s="468"/>
      <c r="AW27" s="459"/>
      <c r="AX27" s="459"/>
      <c r="AY27" s="459"/>
      <c r="AZ27" s="459"/>
      <c r="BA27" s="459"/>
      <c r="BB27" s="459"/>
      <c r="BC27" s="459"/>
      <c r="BD27" s="459"/>
      <c r="BE27" s="459"/>
      <c r="BF27" s="459"/>
      <c r="BG27" s="459"/>
      <c r="BH27" s="459"/>
      <c r="BI27" s="459"/>
      <c r="BJ27" s="459"/>
      <c r="BK27" s="459"/>
      <c r="BL27" s="459"/>
      <c r="BM27" s="459"/>
      <c r="BN27" s="459"/>
      <c r="BO27" s="459"/>
      <c r="BP27" s="459"/>
      <c r="BQ27" s="459"/>
      <c r="BR27" s="460"/>
      <c r="BS27" s="460"/>
      <c r="BT27" s="460"/>
      <c r="BU27" s="460"/>
      <c r="BV27" s="460"/>
      <c r="BW27" s="460"/>
      <c r="BX27" s="461"/>
      <c r="CA27" s="91" t="s">
        <v>466</v>
      </c>
      <c r="CB27" s="223"/>
      <c r="CC27" s="223"/>
      <c r="CD27" s="223"/>
      <c r="CI27" s="540"/>
      <c r="CJ27" s="540"/>
      <c r="CK27" s="540"/>
      <c r="CL27" s="540"/>
      <c r="CM27" s="540"/>
      <c r="CN27" s="540"/>
      <c r="CO27" s="540"/>
      <c r="CP27" s="540"/>
      <c r="CQ27" s="540"/>
      <c r="CR27" s="540"/>
      <c r="CS27" s="540"/>
      <c r="CT27" s="540"/>
      <c r="CU27" s="540"/>
      <c r="CV27" s="540"/>
    </row>
    <row r="28" spans="1:100" s="7" customFormat="1" ht="12.95" customHeight="1" x14ac:dyDescent="0.25">
      <c r="A28" s="452" t="s">
        <v>178</v>
      </c>
      <c r="B28" s="452"/>
      <c r="C28" s="452"/>
      <c r="D28" s="537" t="s">
        <v>269</v>
      </c>
      <c r="E28" s="537"/>
      <c r="F28" s="537"/>
      <c r="G28" s="537"/>
      <c r="H28" s="537"/>
      <c r="I28" s="537"/>
      <c r="J28" s="537"/>
      <c r="K28" s="537"/>
      <c r="L28" s="537"/>
      <c r="M28" s="537"/>
      <c r="N28" s="537"/>
      <c r="O28" s="537"/>
      <c r="P28" s="537"/>
      <c r="Q28" s="537"/>
      <c r="R28" s="537"/>
      <c r="S28" s="537"/>
      <c r="T28" s="537"/>
      <c r="U28" s="537"/>
      <c r="V28" s="537"/>
      <c r="W28" s="537"/>
      <c r="X28" s="537"/>
      <c r="Y28" s="537"/>
      <c r="Z28" s="537"/>
      <c r="AA28" s="538"/>
      <c r="AB28" s="465">
        <v>26422</v>
      </c>
      <c r="AC28" s="452"/>
      <c r="AD28" s="452"/>
      <c r="AE28" s="452"/>
      <c r="AF28" s="452" t="s">
        <v>34</v>
      </c>
      <c r="AG28" s="452"/>
      <c r="AH28" s="452"/>
      <c r="AI28" s="452"/>
      <c r="AJ28" s="466"/>
      <c r="AK28" s="467"/>
      <c r="AL28" s="467"/>
      <c r="AM28" s="467"/>
      <c r="AN28" s="467"/>
      <c r="AO28" s="467"/>
      <c r="AP28" s="468"/>
      <c r="AQ28" s="466"/>
      <c r="AR28" s="467"/>
      <c r="AS28" s="467"/>
      <c r="AT28" s="467"/>
      <c r="AU28" s="467"/>
      <c r="AV28" s="468"/>
      <c r="AW28" s="459"/>
      <c r="AX28" s="459"/>
      <c r="AY28" s="459"/>
      <c r="AZ28" s="459"/>
      <c r="BA28" s="459"/>
      <c r="BB28" s="459"/>
      <c r="BC28" s="459"/>
      <c r="BD28" s="459"/>
      <c r="BE28" s="459"/>
      <c r="BF28" s="459"/>
      <c r="BG28" s="459"/>
      <c r="BH28" s="459"/>
      <c r="BI28" s="459"/>
      <c r="BJ28" s="459"/>
      <c r="BK28" s="459"/>
      <c r="BL28" s="459"/>
      <c r="BM28" s="459"/>
      <c r="BN28" s="459"/>
      <c r="BO28" s="459"/>
      <c r="BP28" s="459"/>
      <c r="BQ28" s="459"/>
      <c r="BR28" s="460"/>
      <c r="BS28" s="460"/>
      <c r="BT28" s="460"/>
      <c r="BU28" s="460"/>
      <c r="BV28" s="460"/>
      <c r="BW28" s="460"/>
      <c r="BX28" s="461"/>
      <c r="CA28" s="91"/>
      <c r="CB28" s="223"/>
      <c r="CC28" s="223"/>
      <c r="CD28" s="223"/>
      <c r="CI28" s="540"/>
      <c r="CJ28" s="540"/>
      <c r="CK28" s="540"/>
      <c r="CL28" s="540"/>
      <c r="CM28" s="540"/>
      <c r="CN28" s="540"/>
      <c r="CO28" s="540"/>
      <c r="CP28" s="540"/>
      <c r="CQ28" s="540"/>
      <c r="CR28" s="540"/>
      <c r="CS28" s="540"/>
      <c r="CT28" s="540"/>
      <c r="CU28" s="540"/>
      <c r="CV28" s="540"/>
    </row>
    <row r="29" spans="1:100" s="7" customFormat="1" ht="23.1" customHeight="1" x14ac:dyDescent="0.25">
      <c r="A29" s="462" t="s">
        <v>179</v>
      </c>
      <c r="B29" s="462"/>
      <c r="C29" s="462"/>
      <c r="D29" s="542" t="s">
        <v>271</v>
      </c>
      <c r="E29" s="548"/>
      <c r="F29" s="548"/>
      <c r="G29" s="548"/>
      <c r="H29" s="548"/>
      <c r="I29" s="548"/>
      <c r="J29" s="548"/>
      <c r="K29" s="548"/>
      <c r="L29" s="548"/>
      <c r="M29" s="548"/>
      <c r="N29" s="548"/>
      <c r="O29" s="548"/>
      <c r="P29" s="548"/>
      <c r="Q29" s="548"/>
      <c r="R29" s="548"/>
      <c r="S29" s="548"/>
      <c r="T29" s="548"/>
      <c r="U29" s="548"/>
      <c r="V29" s="548"/>
      <c r="W29" s="548"/>
      <c r="X29" s="548"/>
      <c r="Y29" s="548"/>
      <c r="Z29" s="548"/>
      <c r="AA29" s="548"/>
      <c r="AB29" s="465">
        <v>26430</v>
      </c>
      <c r="AC29" s="452"/>
      <c r="AD29" s="452"/>
      <c r="AE29" s="452"/>
      <c r="AF29" s="452" t="s">
        <v>34</v>
      </c>
      <c r="AG29" s="452"/>
      <c r="AH29" s="452"/>
      <c r="AI29" s="452"/>
      <c r="AJ29" s="466"/>
      <c r="AK29" s="467"/>
      <c r="AL29" s="467"/>
      <c r="AM29" s="467"/>
      <c r="AN29" s="467"/>
      <c r="AO29" s="467"/>
      <c r="AP29" s="468"/>
      <c r="AQ29" s="466"/>
      <c r="AR29" s="467"/>
      <c r="AS29" s="467"/>
      <c r="AT29" s="467"/>
      <c r="AU29" s="467"/>
      <c r="AV29" s="468"/>
      <c r="AW29" s="459">
        <f>AW30+AW31</f>
        <v>0</v>
      </c>
      <c r="AX29" s="459"/>
      <c r="AY29" s="459"/>
      <c r="AZ29" s="459"/>
      <c r="BA29" s="459"/>
      <c r="BB29" s="459"/>
      <c r="BC29" s="459"/>
      <c r="BD29" s="459">
        <f t="shared" ref="BD29" si="9">BD30+BD31</f>
        <v>0</v>
      </c>
      <c r="BE29" s="459"/>
      <c r="BF29" s="459"/>
      <c r="BG29" s="459"/>
      <c r="BH29" s="459"/>
      <c r="BI29" s="459"/>
      <c r="BJ29" s="459"/>
      <c r="BK29" s="459">
        <f t="shared" ref="BK29" si="10">BK30+BK31</f>
        <v>0</v>
      </c>
      <c r="BL29" s="459"/>
      <c r="BM29" s="459"/>
      <c r="BN29" s="459"/>
      <c r="BO29" s="459"/>
      <c r="BP29" s="459"/>
      <c r="BQ29" s="459"/>
      <c r="BR29" s="473"/>
      <c r="BS29" s="473"/>
      <c r="BT29" s="473"/>
      <c r="BU29" s="473"/>
      <c r="BV29" s="473"/>
      <c r="BW29" s="473"/>
      <c r="BX29" s="474"/>
      <c r="CA29" s="91"/>
      <c r="CB29" s="223"/>
      <c r="CC29" s="223"/>
      <c r="CD29" s="223"/>
    </row>
    <row r="30" spans="1:100" s="7" customFormat="1" ht="23.1" customHeight="1" x14ac:dyDescent="0.25">
      <c r="A30" s="472"/>
      <c r="B30" s="472"/>
      <c r="C30" s="472"/>
      <c r="D30" s="546" t="s">
        <v>270</v>
      </c>
      <c r="E30" s="547"/>
      <c r="F30" s="547"/>
      <c r="G30" s="547"/>
      <c r="H30" s="547"/>
      <c r="I30" s="547"/>
      <c r="J30" s="547"/>
      <c r="K30" s="547"/>
      <c r="L30" s="547"/>
      <c r="M30" s="547"/>
      <c r="N30" s="547"/>
      <c r="O30" s="547"/>
      <c r="P30" s="547"/>
      <c r="Q30" s="547"/>
      <c r="R30" s="547"/>
      <c r="S30" s="547"/>
      <c r="T30" s="547"/>
      <c r="U30" s="547"/>
      <c r="V30" s="547"/>
      <c r="W30" s="547"/>
      <c r="X30" s="547"/>
      <c r="Y30" s="547"/>
      <c r="Z30" s="547"/>
      <c r="AA30" s="547"/>
      <c r="AB30" s="488" t="s">
        <v>241</v>
      </c>
      <c r="AC30" s="462"/>
      <c r="AD30" s="462"/>
      <c r="AE30" s="462"/>
      <c r="AF30" s="462" t="s">
        <v>34</v>
      </c>
      <c r="AG30" s="462"/>
      <c r="AH30" s="462"/>
      <c r="AI30" s="462"/>
      <c r="AJ30" s="466"/>
      <c r="AK30" s="467"/>
      <c r="AL30" s="467"/>
      <c r="AM30" s="467"/>
      <c r="AN30" s="467"/>
      <c r="AO30" s="467"/>
      <c r="AP30" s="468"/>
      <c r="AQ30" s="466"/>
      <c r="AR30" s="467"/>
      <c r="AS30" s="467"/>
      <c r="AT30" s="467"/>
      <c r="AU30" s="467"/>
      <c r="AV30" s="468"/>
      <c r="AW30" s="492">
        <v>0</v>
      </c>
      <c r="AX30" s="492"/>
      <c r="AY30" s="492"/>
      <c r="AZ30" s="492"/>
      <c r="BA30" s="492"/>
      <c r="BB30" s="492"/>
      <c r="BC30" s="492"/>
      <c r="BD30" s="492">
        <v>0</v>
      </c>
      <c r="BE30" s="492"/>
      <c r="BF30" s="492"/>
      <c r="BG30" s="492"/>
      <c r="BH30" s="492"/>
      <c r="BI30" s="492"/>
      <c r="BJ30" s="492"/>
      <c r="BK30" s="492">
        <v>0</v>
      </c>
      <c r="BL30" s="492"/>
      <c r="BM30" s="492"/>
      <c r="BN30" s="492"/>
      <c r="BO30" s="492"/>
      <c r="BP30" s="492"/>
      <c r="BQ30" s="492"/>
      <c r="BR30" s="473"/>
      <c r="BS30" s="473"/>
      <c r="BT30" s="473"/>
      <c r="BU30" s="473"/>
      <c r="BV30" s="473"/>
      <c r="BW30" s="473"/>
      <c r="BX30" s="474"/>
      <c r="CA30" s="91" t="s">
        <v>426</v>
      </c>
      <c r="CB30" s="223"/>
      <c r="CC30" s="223"/>
      <c r="CD30" s="223"/>
    </row>
    <row r="31" spans="1:100" s="7" customFormat="1" ht="23.1" customHeight="1" x14ac:dyDescent="0.25">
      <c r="A31" s="472"/>
      <c r="B31" s="472"/>
      <c r="C31" s="472"/>
      <c r="D31" s="546" t="s">
        <v>279</v>
      </c>
      <c r="E31" s="547"/>
      <c r="F31" s="547"/>
      <c r="G31" s="547"/>
      <c r="H31" s="547"/>
      <c r="I31" s="547"/>
      <c r="J31" s="547"/>
      <c r="K31" s="547"/>
      <c r="L31" s="547"/>
      <c r="M31" s="547"/>
      <c r="N31" s="547"/>
      <c r="O31" s="547"/>
      <c r="P31" s="547"/>
      <c r="Q31" s="547"/>
      <c r="R31" s="547"/>
      <c r="S31" s="547"/>
      <c r="T31" s="547"/>
      <c r="U31" s="547"/>
      <c r="V31" s="547"/>
      <c r="W31" s="547"/>
      <c r="X31" s="547"/>
      <c r="Y31" s="547"/>
      <c r="Z31" s="547"/>
      <c r="AA31" s="547"/>
      <c r="AB31" s="488" t="s">
        <v>280</v>
      </c>
      <c r="AC31" s="462"/>
      <c r="AD31" s="462"/>
      <c r="AE31" s="462"/>
      <c r="AF31" s="462" t="s">
        <v>34</v>
      </c>
      <c r="AG31" s="462"/>
      <c r="AH31" s="462"/>
      <c r="AI31" s="462"/>
      <c r="AJ31" s="466"/>
      <c r="AK31" s="467"/>
      <c r="AL31" s="467"/>
      <c r="AM31" s="467"/>
      <c r="AN31" s="467"/>
      <c r="AO31" s="467"/>
      <c r="AP31" s="468"/>
      <c r="AQ31" s="466"/>
      <c r="AR31" s="467"/>
      <c r="AS31" s="467"/>
      <c r="AT31" s="467"/>
      <c r="AU31" s="467"/>
      <c r="AV31" s="468"/>
      <c r="AW31" s="492"/>
      <c r="AX31" s="492"/>
      <c r="AY31" s="492"/>
      <c r="AZ31" s="492"/>
      <c r="BA31" s="492"/>
      <c r="BB31" s="492"/>
      <c r="BC31" s="492"/>
      <c r="BD31" s="492"/>
      <c r="BE31" s="492"/>
      <c r="BF31" s="492"/>
      <c r="BG31" s="492"/>
      <c r="BH31" s="492"/>
      <c r="BI31" s="492"/>
      <c r="BJ31" s="492"/>
      <c r="BK31" s="492"/>
      <c r="BL31" s="492"/>
      <c r="BM31" s="492"/>
      <c r="BN31" s="492"/>
      <c r="BO31" s="492"/>
      <c r="BP31" s="492"/>
      <c r="BQ31" s="492"/>
      <c r="BR31" s="473"/>
      <c r="BS31" s="473"/>
      <c r="BT31" s="473"/>
      <c r="BU31" s="473"/>
      <c r="BV31" s="473"/>
      <c r="BW31" s="473"/>
      <c r="BX31" s="474"/>
      <c r="CA31" s="91"/>
      <c r="CB31" s="223"/>
      <c r="CC31" s="223"/>
      <c r="CD31" s="223"/>
    </row>
    <row r="32" spans="1:100" s="7" customFormat="1" ht="23.1" customHeight="1" x14ac:dyDescent="0.25">
      <c r="A32" s="462" t="s">
        <v>180</v>
      </c>
      <c r="B32" s="462"/>
      <c r="C32" s="462"/>
      <c r="D32" s="531" t="s">
        <v>276</v>
      </c>
      <c r="E32" s="541"/>
      <c r="F32" s="541"/>
      <c r="G32" s="541"/>
      <c r="H32" s="541"/>
      <c r="I32" s="541"/>
      <c r="J32" s="541"/>
      <c r="K32" s="541"/>
      <c r="L32" s="541"/>
      <c r="M32" s="541"/>
      <c r="N32" s="541"/>
      <c r="O32" s="541"/>
      <c r="P32" s="541"/>
      <c r="Q32" s="541"/>
      <c r="R32" s="541"/>
      <c r="S32" s="541"/>
      <c r="T32" s="541"/>
      <c r="U32" s="541"/>
      <c r="V32" s="541"/>
      <c r="W32" s="541"/>
      <c r="X32" s="541"/>
      <c r="Y32" s="541"/>
      <c r="Z32" s="541"/>
      <c r="AA32" s="542"/>
      <c r="AB32" s="465">
        <v>26440</v>
      </c>
      <c r="AC32" s="452"/>
      <c r="AD32" s="452"/>
      <c r="AE32" s="452"/>
      <c r="AF32" s="452" t="s">
        <v>34</v>
      </c>
      <c r="AG32" s="452"/>
      <c r="AH32" s="452"/>
      <c r="AI32" s="452"/>
      <c r="AJ32" s="466"/>
      <c r="AK32" s="467"/>
      <c r="AL32" s="467"/>
      <c r="AM32" s="467"/>
      <c r="AN32" s="467"/>
      <c r="AO32" s="467"/>
      <c r="AP32" s="468"/>
      <c r="AQ32" s="466"/>
      <c r="AR32" s="467"/>
      <c r="AS32" s="467"/>
      <c r="AT32" s="467"/>
      <c r="AU32" s="467"/>
      <c r="AV32" s="468"/>
      <c r="AW32" s="459"/>
      <c r="AX32" s="459"/>
      <c r="AY32" s="459"/>
      <c r="AZ32" s="459"/>
      <c r="BA32" s="459"/>
      <c r="BB32" s="459"/>
      <c r="BC32" s="459"/>
      <c r="BD32" s="492"/>
      <c r="BE32" s="492"/>
      <c r="BF32" s="492"/>
      <c r="BG32" s="492"/>
      <c r="BH32" s="492"/>
      <c r="BI32" s="492"/>
      <c r="BJ32" s="492"/>
      <c r="BK32" s="492"/>
      <c r="BL32" s="492"/>
      <c r="BM32" s="492"/>
      <c r="BN32" s="492"/>
      <c r="BO32" s="492"/>
      <c r="BP32" s="492"/>
      <c r="BQ32" s="492"/>
      <c r="BR32" s="473"/>
      <c r="BS32" s="473"/>
      <c r="BT32" s="473"/>
      <c r="BU32" s="473"/>
      <c r="BV32" s="473"/>
      <c r="BW32" s="473"/>
      <c r="BX32" s="474"/>
      <c r="CA32" s="91"/>
      <c r="CB32" s="223"/>
      <c r="CC32" s="223"/>
      <c r="CD32" s="223"/>
    </row>
    <row r="33" spans="1:82" s="7" customFormat="1" ht="23.1" customHeight="1" x14ac:dyDescent="0.25">
      <c r="A33" s="462" t="s">
        <v>181</v>
      </c>
      <c r="B33" s="462"/>
      <c r="C33" s="462"/>
      <c r="D33" s="539" t="s">
        <v>188</v>
      </c>
      <c r="E33" s="537"/>
      <c r="F33" s="537"/>
      <c r="G33" s="537"/>
      <c r="H33" s="537"/>
      <c r="I33" s="537"/>
      <c r="J33" s="537"/>
      <c r="K33" s="537"/>
      <c r="L33" s="537"/>
      <c r="M33" s="537"/>
      <c r="N33" s="537"/>
      <c r="O33" s="537"/>
      <c r="P33" s="537"/>
      <c r="Q33" s="537"/>
      <c r="R33" s="537"/>
      <c r="S33" s="537"/>
      <c r="T33" s="537"/>
      <c r="U33" s="537"/>
      <c r="V33" s="537"/>
      <c r="W33" s="537"/>
      <c r="X33" s="537"/>
      <c r="Y33" s="537"/>
      <c r="Z33" s="537"/>
      <c r="AA33" s="538"/>
      <c r="AB33" s="465">
        <v>26441</v>
      </c>
      <c r="AC33" s="452"/>
      <c r="AD33" s="452"/>
      <c r="AE33" s="452"/>
      <c r="AF33" s="452" t="s">
        <v>34</v>
      </c>
      <c r="AG33" s="452"/>
      <c r="AH33" s="452"/>
      <c r="AI33" s="452"/>
      <c r="AJ33" s="466"/>
      <c r="AK33" s="467"/>
      <c r="AL33" s="467"/>
      <c r="AM33" s="467"/>
      <c r="AN33" s="467"/>
      <c r="AO33" s="467"/>
      <c r="AP33" s="468"/>
      <c r="AQ33" s="466"/>
      <c r="AR33" s="467"/>
      <c r="AS33" s="467"/>
      <c r="AT33" s="467"/>
      <c r="AU33" s="467"/>
      <c r="AV33" s="468"/>
      <c r="AW33" s="459"/>
      <c r="AX33" s="459"/>
      <c r="AY33" s="459"/>
      <c r="AZ33" s="459"/>
      <c r="BA33" s="459"/>
      <c r="BB33" s="459"/>
      <c r="BC33" s="459"/>
      <c r="BD33" s="492"/>
      <c r="BE33" s="492"/>
      <c r="BF33" s="492"/>
      <c r="BG33" s="492"/>
      <c r="BH33" s="492"/>
      <c r="BI33" s="492"/>
      <c r="BJ33" s="492"/>
      <c r="BK33" s="492"/>
      <c r="BL33" s="492"/>
      <c r="BM33" s="492"/>
      <c r="BN33" s="492"/>
      <c r="BO33" s="492"/>
      <c r="BP33" s="492"/>
      <c r="BQ33" s="492"/>
      <c r="BR33" s="473"/>
      <c r="BS33" s="473"/>
      <c r="BT33" s="473"/>
      <c r="BU33" s="473"/>
      <c r="BV33" s="473"/>
      <c r="BW33" s="473"/>
      <c r="BX33" s="474"/>
      <c r="CA33" s="91"/>
      <c r="CB33" s="223"/>
      <c r="CC33" s="223"/>
      <c r="CD33" s="223"/>
    </row>
    <row r="34" spans="1:82" s="7" customFormat="1" ht="21.75" customHeight="1" x14ac:dyDescent="0.25">
      <c r="A34" s="462" t="s">
        <v>182</v>
      </c>
      <c r="B34" s="462"/>
      <c r="C34" s="462"/>
      <c r="D34" s="536" t="s">
        <v>269</v>
      </c>
      <c r="E34" s="537"/>
      <c r="F34" s="537"/>
      <c r="G34" s="537"/>
      <c r="H34" s="537"/>
      <c r="I34" s="537"/>
      <c r="J34" s="537"/>
      <c r="K34" s="537"/>
      <c r="L34" s="537"/>
      <c r="M34" s="537"/>
      <c r="N34" s="537"/>
      <c r="O34" s="537"/>
      <c r="P34" s="537"/>
      <c r="Q34" s="537"/>
      <c r="R34" s="537"/>
      <c r="S34" s="537"/>
      <c r="T34" s="537"/>
      <c r="U34" s="537"/>
      <c r="V34" s="537"/>
      <c r="W34" s="537"/>
      <c r="X34" s="537"/>
      <c r="Y34" s="537"/>
      <c r="Z34" s="537"/>
      <c r="AA34" s="538"/>
      <c r="AB34" s="465">
        <v>26442</v>
      </c>
      <c r="AC34" s="452"/>
      <c r="AD34" s="452"/>
      <c r="AE34" s="452"/>
      <c r="AF34" s="452" t="s">
        <v>34</v>
      </c>
      <c r="AG34" s="452"/>
      <c r="AH34" s="452"/>
      <c r="AI34" s="452"/>
      <c r="AJ34" s="549"/>
      <c r="AK34" s="550"/>
      <c r="AL34" s="550"/>
      <c r="AM34" s="550"/>
      <c r="AN34" s="550"/>
      <c r="AO34" s="550"/>
      <c r="AP34" s="551"/>
      <c r="AQ34" s="549"/>
      <c r="AR34" s="550"/>
      <c r="AS34" s="550"/>
      <c r="AT34" s="550"/>
      <c r="AU34" s="550"/>
      <c r="AV34" s="551"/>
      <c r="AW34" s="552"/>
      <c r="AX34" s="552"/>
      <c r="AY34" s="552"/>
      <c r="AZ34" s="552"/>
      <c r="BA34" s="552"/>
      <c r="BB34" s="552"/>
      <c r="BC34" s="552"/>
      <c r="BD34" s="552"/>
      <c r="BE34" s="552"/>
      <c r="BF34" s="552"/>
      <c r="BG34" s="552"/>
      <c r="BH34" s="552"/>
      <c r="BI34" s="552"/>
      <c r="BJ34" s="552"/>
      <c r="BK34" s="552"/>
      <c r="BL34" s="552"/>
      <c r="BM34" s="552"/>
      <c r="BN34" s="552"/>
      <c r="BO34" s="552"/>
      <c r="BP34" s="552"/>
      <c r="BQ34" s="552"/>
      <c r="BR34" s="553"/>
      <c r="BS34" s="553"/>
      <c r="BT34" s="553"/>
      <c r="BU34" s="553"/>
      <c r="BV34" s="553"/>
      <c r="BW34" s="553"/>
      <c r="BX34" s="554"/>
      <c r="CA34" s="91"/>
      <c r="CB34" s="223"/>
      <c r="CC34" s="223"/>
      <c r="CD34" s="223"/>
    </row>
    <row r="35" spans="1:82" s="7" customFormat="1" ht="12.95" customHeight="1" x14ac:dyDescent="0.25">
      <c r="A35" s="452" t="s">
        <v>183</v>
      </c>
      <c r="B35" s="452"/>
      <c r="C35" s="452"/>
      <c r="D35" s="531" t="s">
        <v>190</v>
      </c>
      <c r="E35" s="541"/>
      <c r="F35" s="541"/>
      <c r="G35" s="541"/>
      <c r="H35" s="541"/>
      <c r="I35" s="541"/>
      <c r="J35" s="541"/>
      <c r="K35" s="541"/>
      <c r="L35" s="541"/>
      <c r="M35" s="541"/>
      <c r="N35" s="541"/>
      <c r="O35" s="541"/>
      <c r="P35" s="541"/>
      <c r="Q35" s="541"/>
      <c r="R35" s="541"/>
      <c r="S35" s="541"/>
      <c r="T35" s="541"/>
      <c r="U35" s="541"/>
      <c r="V35" s="541"/>
      <c r="W35" s="541"/>
      <c r="X35" s="541"/>
      <c r="Y35" s="541"/>
      <c r="Z35" s="541"/>
      <c r="AA35" s="542"/>
      <c r="AB35" s="465">
        <v>26450</v>
      </c>
      <c r="AC35" s="452"/>
      <c r="AD35" s="452"/>
      <c r="AE35" s="452"/>
      <c r="AF35" s="452" t="s">
        <v>34</v>
      </c>
      <c r="AG35" s="452"/>
      <c r="AH35" s="452"/>
      <c r="AI35" s="452"/>
      <c r="AJ35" s="466"/>
      <c r="AK35" s="467"/>
      <c r="AL35" s="467"/>
      <c r="AM35" s="467"/>
      <c r="AN35" s="467"/>
      <c r="AO35" s="467"/>
      <c r="AP35" s="468"/>
      <c r="AQ35" s="466"/>
      <c r="AR35" s="467"/>
      <c r="AS35" s="467"/>
      <c r="AT35" s="467"/>
      <c r="AU35" s="467"/>
      <c r="AV35" s="468"/>
      <c r="AW35" s="459">
        <f>AW36</f>
        <v>1916718</v>
      </c>
      <c r="AX35" s="459"/>
      <c r="AY35" s="459"/>
      <c r="AZ35" s="459"/>
      <c r="BA35" s="459"/>
      <c r="BB35" s="459"/>
      <c r="BC35" s="459"/>
      <c r="BD35" s="459">
        <f t="shared" ref="BD35" si="11">BD36</f>
        <v>0</v>
      </c>
      <c r="BE35" s="459"/>
      <c r="BF35" s="459"/>
      <c r="BG35" s="459"/>
      <c r="BH35" s="459"/>
      <c r="BI35" s="459"/>
      <c r="BJ35" s="459"/>
      <c r="BK35" s="459">
        <f t="shared" ref="BK35" si="12">BK36</f>
        <v>0</v>
      </c>
      <c r="BL35" s="459"/>
      <c r="BM35" s="459"/>
      <c r="BN35" s="459"/>
      <c r="BO35" s="459"/>
      <c r="BP35" s="459"/>
      <c r="BQ35" s="459"/>
      <c r="BR35" s="460"/>
      <c r="BS35" s="460"/>
      <c r="BT35" s="460"/>
      <c r="BU35" s="460"/>
      <c r="BV35" s="460"/>
      <c r="BW35" s="460"/>
      <c r="BX35" s="461"/>
      <c r="CA35" s="91"/>
      <c r="CB35" s="223"/>
      <c r="CC35" s="223"/>
      <c r="CD35" s="223"/>
    </row>
    <row r="36" spans="1:82" s="7" customFormat="1" ht="23.1" customHeight="1" x14ac:dyDescent="0.25">
      <c r="A36" s="555" t="s">
        <v>184</v>
      </c>
      <c r="B36" s="555"/>
      <c r="C36" s="555"/>
      <c r="D36" s="556" t="s">
        <v>188</v>
      </c>
      <c r="E36" s="557"/>
      <c r="F36" s="557"/>
      <c r="G36" s="557"/>
      <c r="H36" s="557"/>
      <c r="I36" s="557"/>
      <c r="J36" s="557"/>
      <c r="K36" s="557"/>
      <c r="L36" s="557"/>
      <c r="M36" s="557"/>
      <c r="N36" s="557"/>
      <c r="O36" s="557"/>
      <c r="P36" s="557"/>
      <c r="Q36" s="557"/>
      <c r="R36" s="557"/>
      <c r="S36" s="557"/>
      <c r="T36" s="557"/>
      <c r="U36" s="557"/>
      <c r="V36" s="557"/>
      <c r="W36" s="557"/>
      <c r="X36" s="557"/>
      <c r="Y36" s="557"/>
      <c r="Z36" s="557"/>
      <c r="AA36" s="558"/>
      <c r="AB36" s="478">
        <v>26451</v>
      </c>
      <c r="AC36" s="479"/>
      <c r="AD36" s="479"/>
      <c r="AE36" s="479"/>
      <c r="AF36" s="479" t="s">
        <v>34</v>
      </c>
      <c r="AG36" s="479"/>
      <c r="AH36" s="479"/>
      <c r="AI36" s="479"/>
      <c r="AJ36" s="466"/>
      <c r="AK36" s="467"/>
      <c r="AL36" s="467"/>
      <c r="AM36" s="467"/>
      <c r="AN36" s="467"/>
      <c r="AO36" s="467"/>
      <c r="AP36" s="468"/>
      <c r="AQ36" s="466"/>
      <c r="AR36" s="467"/>
      <c r="AS36" s="467"/>
      <c r="AT36" s="467"/>
      <c r="AU36" s="467"/>
      <c r="AV36" s="468"/>
      <c r="AW36" s="483">
        <f>1900000+4523.09+440+11754.91</f>
        <v>1916718</v>
      </c>
      <c r="AX36" s="483"/>
      <c r="AY36" s="483"/>
      <c r="AZ36" s="483"/>
      <c r="BA36" s="483"/>
      <c r="BB36" s="483"/>
      <c r="BC36" s="483"/>
      <c r="BD36" s="559"/>
      <c r="BE36" s="559"/>
      <c r="BF36" s="559"/>
      <c r="BG36" s="559"/>
      <c r="BH36" s="559"/>
      <c r="BI36" s="559"/>
      <c r="BJ36" s="559"/>
      <c r="BK36" s="559"/>
      <c r="BL36" s="559"/>
      <c r="BM36" s="559"/>
      <c r="BN36" s="559"/>
      <c r="BO36" s="559"/>
      <c r="BP36" s="559"/>
      <c r="BQ36" s="559"/>
      <c r="BR36" s="560"/>
      <c r="BS36" s="560"/>
      <c r="BT36" s="560"/>
      <c r="BU36" s="560"/>
      <c r="BV36" s="560"/>
      <c r="BW36" s="560"/>
      <c r="BX36" s="561"/>
      <c r="CA36" s="91" t="s">
        <v>467</v>
      </c>
      <c r="CB36" s="223"/>
      <c r="CC36" s="223"/>
      <c r="CD36" s="223"/>
    </row>
    <row r="37" spans="1:82" s="7" customFormat="1" ht="23.1" customHeight="1" x14ac:dyDescent="0.25">
      <c r="A37" s="472" t="s">
        <v>290</v>
      </c>
      <c r="B37" s="472"/>
      <c r="C37" s="472"/>
      <c r="D37" s="546" t="s">
        <v>270</v>
      </c>
      <c r="E37" s="547"/>
      <c r="F37" s="547"/>
      <c r="G37" s="547"/>
      <c r="H37" s="547"/>
      <c r="I37" s="547"/>
      <c r="J37" s="547"/>
      <c r="K37" s="547"/>
      <c r="L37" s="547"/>
      <c r="M37" s="547"/>
      <c r="N37" s="547"/>
      <c r="O37" s="547"/>
      <c r="P37" s="547"/>
      <c r="Q37" s="547"/>
      <c r="R37" s="547"/>
      <c r="S37" s="547"/>
      <c r="T37" s="547"/>
      <c r="U37" s="547"/>
      <c r="V37" s="547"/>
      <c r="W37" s="547"/>
      <c r="X37" s="547"/>
      <c r="Y37" s="547"/>
      <c r="Z37" s="547"/>
      <c r="AA37" s="547"/>
      <c r="AB37" s="465" t="s">
        <v>242</v>
      </c>
      <c r="AC37" s="452"/>
      <c r="AD37" s="452"/>
      <c r="AE37" s="452"/>
      <c r="AF37" s="452" t="s">
        <v>34</v>
      </c>
      <c r="AG37" s="452"/>
      <c r="AH37" s="452"/>
      <c r="AI37" s="452"/>
      <c r="AJ37" s="466"/>
      <c r="AK37" s="467"/>
      <c r="AL37" s="467"/>
      <c r="AM37" s="467"/>
      <c r="AN37" s="467"/>
      <c r="AO37" s="467"/>
      <c r="AP37" s="468"/>
      <c r="AQ37" s="466"/>
      <c r="AR37" s="467"/>
      <c r="AS37" s="467"/>
      <c r="AT37" s="467"/>
      <c r="AU37" s="467"/>
      <c r="AV37" s="468"/>
      <c r="AW37" s="459"/>
      <c r="AX37" s="459"/>
      <c r="AY37" s="459"/>
      <c r="AZ37" s="459"/>
      <c r="BA37" s="459"/>
      <c r="BB37" s="459"/>
      <c r="BC37" s="459"/>
      <c r="BD37" s="459"/>
      <c r="BE37" s="459"/>
      <c r="BF37" s="459"/>
      <c r="BG37" s="459"/>
      <c r="BH37" s="459"/>
      <c r="BI37" s="459"/>
      <c r="BJ37" s="459"/>
      <c r="BK37" s="459"/>
      <c r="BL37" s="459"/>
      <c r="BM37" s="459"/>
      <c r="BN37" s="459"/>
      <c r="BO37" s="459"/>
      <c r="BP37" s="459"/>
      <c r="BQ37" s="459"/>
      <c r="BR37" s="460"/>
      <c r="BS37" s="460"/>
      <c r="BT37" s="460"/>
      <c r="BU37" s="460"/>
      <c r="BV37" s="460"/>
      <c r="BW37" s="460"/>
      <c r="BX37" s="461"/>
      <c r="CA37" s="91"/>
      <c r="CB37" s="223"/>
      <c r="CC37" s="223"/>
      <c r="CD37" s="223"/>
    </row>
    <row r="38" spans="1:82" s="7" customFormat="1" ht="23.1" customHeight="1" x14ac:dyDescent="0.25">
      <c r="A38" s="472" t="s">
        <v>291</v>
      </c>
      <c r="B38" s="472"/>
      <c r="C38" s="472"/>
      <c r="D38" s="546" t="s">
        <v>270</v>
      </c>
      <c r="E38" s="547"/>
      <c r="F38" s="547"/>
      <c r="G38" s="547"/>
      <c r="H38" s="547"/>
      <c r="I38" s="547"/>
      <c r="J38" s="547"/>
      <c r="K38" s="547"/>
      <c r="L38" s="547"/>
      <c r="M38" s="547"/>
      <c r="N38" s="547"/>
      <c r="O38" s="547"/>
      <c r="P38" s="547"/>
      <c r="Q38" s="547"/>
      <c r="R38" s="547"/>
      <c r="S38" s="547"/>
      <c r="T38" s="547"/>
      <c r="U38" s="547"/>
      <c r="V38" s="547"/>
      <c r="W38" s="547"/>
      <c r="X38" s="547"/>
      <c r="Y38" s="547"/>
      <c r="Z38" s="547"/>
      <c r="AA38" s="547"/>
      <c r="AB38" s="465" t="s">
        <v>281</v>
      </c>
      <c r="AC38" s="452"/>
      <c r="AD38" s="452"/>
      <c r="AE38" s="452"/>
      <c r="AF38" s="506">
        <v>1111</v>
      </c>
      <c r="AG38" s="507"/>
      <c r="AH38" s="507"/>
      <c r="AI38" s="508"/>
      <c r="AJ38" s="203"/>
      <c r="AK38" s="204"/>
      <c r="AL38" s="204"/>
      <c r="AM38" s="204"/>
      <c r="AN38" s="204"/>
      <c r="AO38" s="204"/>
      <c r="AP38" s="205"/>
      <c r="AQ38" s="203"/>
      <c r="AR38" s="204"/>
      <c r="AS38" s="204"/>
      <c r="AT38" s="204"/>
      <c r="AU38" s="204"/>
      <c r="AV38" s="205"/>
      <c r="AW38" s="498"/>
      <c r="AX38" s="499"/>
      <c r="AY38" s="499"/>
      <c r="AZ38" s="499"/>
      <c r="BA38" s="499"/>
      <c r="BB38" s="499"/>
      <c r="BC38" s="500"/>
      <c r="BD38" s="498"/>
      <c r="BE38" s="499"/>
      <c r="BF38" s="499"/>
      <c r="BG38" s="499"/>
      <c r="BH38" s="499"/>
      <c r="BI38" s="499"/>
      <c r="BJ38" s="500"/>
      <c r="BK38" s="498"/>
      <c r="BL38" s="499"/>
      <c r="BM38" s="499"/>
      <c r="BN38" s="499"/>
      <c r="BO38" s="499"/>
      <c r="BP38" s="499"/>
      <c r="BQ38" s="500"/>
      <c r="BR38" s="509"/>
      <c r="BS38" s="510"/>
      <c r="BT38" s="510"/>
      <c r="BU38" s="510"/>
      <c r="BV38" s="510"/>
      <c r="BW38" s="510"/>
      <c r="BX38" s="511"/>
      <c r="CA38" s="91"/>
      <c r="CB38" s="223"/>
      <c r="CC38" s="223"/>
      <c r="CD38" s="223"/>
    </row>
    <row r="39" spans="1:82" s="7" customFormat="1" ht="23.1" customHeight="1" x14ac:dyDescent="0.25">
      <c r="A39" s="472" t="s">
        <v>293</v>
      </c>
      <c r="B39" s="472"/>
      <c r="C39" s="472"/>
      <c r="D39" s="546" t="s">
        <v>270</v>
      </c>
      <c r="E39" s="547"/>
      <c r="F39" s="547"/>
      <c r="G39" s="547"/>
      <c r="H39" s="547"/>
      <c r="I39" s="547"/>
      <c r="J39" s="547"/>
      <c r="K39" s="547"/>
      <c r="L39" s="547"/>
      <c r="M39" s="547"/>
      <c r="N39" s="547"/>
      <c r="O39" s="547"/>
      <c r="P39" s="547"/>
      <c r="Q39" s="547"/>
      <c r="R39" s="547"/>
      <c r="S39" s="547"/>
      <c r="T39" s="547"/>
      <c r="U39" s="547"/>
      <c r="V39" s="547"/>
      <c r="W39" s="547"/>
      <c r="X39" s="547"/>
      <c r="Y39" s="547"/>
      <c r="Z39" s="547"/>
      <c r="AA39" s="547"/>
      <c r="AB39" s="465" t="s">
        <v>292</v>
      </c>
      <c r="AC39" s="452"/>
      <c r="AD39" s="452"/>
      <c r="AE39" s="452"/>
      <c r="AF39" s="506">
        <v>1112</v>
      </c>
      <c r="AG39" s="507"/>
      <c r="AH39" s="507"/>
      <c r="AI39" s="508"/>
      <c r="AJ39" s="203"/>
      <c r="AK39" s="204"/>
      <c r="AL39" s="204"/>
      <c r="AM39" s="204"/>
      <c r="AN39" s="204"/>
      <c r="AO39" s="204"/>
      <c r="AP39" s="205"/>
      <c r="AQ39" s="203"/>
      <c r="AR39" s="204"/>
      <c r="AS39" s="204"/>
      <c r="AT39" s="204"/>
      <c r="AU39" s="204"/>
      <c r="AV39" s="205"/>
      <c r="AW39" s="498"/>
      <c r="AX39" s="499"/>
      <c r="AY39" s="499"/>
      <c r="AZ39" s="499"/>
      <c r="BA39" s="499"/>
      <c r="BB39" s="499"/>
      <c r="BC39" s="500"/>
      <c r="BD39" s="498"/>
      <c r="BE39" s="499"/>
      <c r="BF39" s="499"/>
      <c r="BG39" s="499"/>
      <c r="BH39" s="499"/>
      <c r="BI39" s="499"/>
      <c r="BJ39" s="500"/>
      <c r="BK39" s="498"/>
      <c r="BL39" s="499"/>
      <c r="BM39" s="499"/>
      <c r="BN39" s="499"/>
      <c r="BO39" s="499"/>
      <c r="BP39" s="499"/>
      <c r="BQ39" s="500"/>
      <c r="BR39" s="509"/>
      <c r="BS39" s="510"/>
      <c r="BT39" s="510"/>
      <c r="BU39" s="510"/>
      <c r="BV39" s="510"/>
      <c r="BW39" s="510"/>
      <c r="BX39" s="511"/>
      <c r="CA39" s="91"/>
      <c r="CB39" s="223"/>
      <c r="CC39" s="223"/>
      <c r="CD39" s="223"/>
    </row>
    <row r="40" spans="1:82" s="7" customFormat="1" ht="23.1" customHeight="1" x14ac:dyDescent="0.25">
      <c r="A40" s="472"/>
      <c r="B40" s="472"/>
      <c r="C40" s="472"/>
      <c r="D40" s="546" t="s">
        <v>279</v>
      </c>
      <c r="E40" s="547"/>
      <c r="F40" s="547"/>
      <c r="G40" s="547"/>
      <c r="H40" s="547"/>
      <c r="I40" s="547"/>
      <c r="J40" s="547"/>
      <c r="K40" s="547"/>
      <c r="L40" s="547"/>
      <c r="M40" s="547"/>
      <c r="N40" s="547"/>
      <c r="O40" s="547"/>
      <c r="P40" s="547"/>
      <c r="Q40" s="547"/>
      <c r="R40" s="547"/>
      <c r="S40" s="547"/>
      <c r="T40" s="547"/>
      <c r="U40" s="547"/>
      <c r="V40" s="547"/>
      <c r="W40" s="547"/>
      <c r="X40" s="547"/>
      <c r="Y40" s="547"/>
      <c r="Z40" s="547"/>
      <c r="AA40" s="547"/>
      <c r="AB40" s="465" t="s">
        <v>281</v>
      </c>
      <c r="AC40" s="452"/>
      <c r="AD40" s="452"/>
      <c r="AE40" s="452"/>
      <c r="AF40" s="452" t="s">
        <v>34</v>
      </c>
      <c r="AG40" s="452"/>
      <c r="AH40" s="452"/>
      <c r="AI40" s="452"/>
      <c r="AJ40" s="466"/>
      <c r="AK40" s="467"/>
      <c r="AL40" s="467"/>
      <c r="AM40" s="467"/>
      <c r="AN40" s="467"/>
      <c r="AO40" s="467"/>
      <c r="AP40" s="468"/>
      <c r="AQ40" s="466"/>
      <c r="AR40" s="467"/>
      <c r="AS40" s="467"/>
      <c r="AT40" s="467"/>
      <c r="AU40" s="467"/>
      <c r="AV40" s="468"/>
      <c r="AW40" s="459"/>
      <c r="AX40" s="459"/>
      <c r="AY40" s="459"/>
      <c r="AZ40" s="459"/>
      <c r="BA40" s="459"/>
      <c r="BB40" s="459"/>
      <c r="BC40" s="459"/>
      <c r="BD40" s="459"/>
      <c r="BE40" s="459"/>
      <c r="BF40" s="459"/>
      <c r="BG40" s="459"/>
      <c r="BH40" s="459"/>
      <c r="BI40" s="459"/>
      <c r="BJ40" s="459"/>
      <c r="BK40" s="459"/>
      <c r="BL40" s="459"/>
      <c r="BM40" s="459"/>
      <c r="BN40" s="459"/>
      <c r="BO40" s="459"/>
      <c r="BP40" s="459"/>
      <c r="BQ40" s="459"/>
      <c r="BR40" s="460"/>
      <c r="BS40" s="460"/>
      <c r="BT40" s="460"/>
      <c r="BU40" s="460"/>
      <c r="BV40" s="460"/>
      <c r="BW40" s="460"/>
      <c r="BX40" s="461"/>
      <c r="CA40" s="91"/>
      <c r="CB40" s="223">
        <v>2023</v>
      </c>
      <c r="CC40" s="223">
        <v>2024</v>
      </c>
      <c r="CD40" s="223">
        <v>2025</v>
      </c>
    </row>
    <row r="41" spans="1:82" s="7" customFormat="1" ht="12.95" customHeight="1" x14ac:dyDescent="0.25">
      <c r="A41" s="452" t="s">
        <v>185</v>
      </c>
      <c r="B41" s="452"/>
      <c r="C41" s="452"/>
      <c r="D41" s="536" t="s">
        <v>189</v>
      </c>
      <c r="E41" s="537"/>
      <c r="F41" s="537"/>
      <c r="G41" s="537"/>
      <c r="H41" s="537"/>
      <c r="I41" s="537"/>
      <c r="J41" s="537"/>
      <c r="K41" s="537"/>
      <c r="L41" s="537"/>
      <c r="M41" s="537"/>
      <c r="N41" s="537"/>
      <c r="O41" s="537"/>
      <c r="P41" s="537"/>
      <c r="Q41" s="537"/>
      <c r="R41" s="537"/>
      <c r="S41" s="537"/>
      <c r="T41" s="537"/>
      <c r="U41" s="537"/>
      <c r="V41" s="537"/>
      <c r="W41" s="537"/>
      <c r="X41" s="537"/>
      <c r="Y41" s="537"/>
      <c r="Z41" s="537"/>
      <c r="AA41" s="538"/>
      <c r="AB41" s="465">
        <v>26452</v>
      </c>
      <c r="AC41" s="452"/>
      <c r="AD41" s="452"/>
      <c r="AE41" s="452"/>
      <c r="AF41" s="452" t="s">
        <v>34</v>
      </c>
      <c r="AG41" s="452"/>
      <c r="AH41" s="452"/>
      <c r="AI41" s="452"/>
      <c r="AJ41" s="466"/>
      <c r="AK41" s="467"/>
      <c r="AL41" s="467"/>
      <c r="AM41" s="467"/>
      <c r="AN41" s="467"/>
      <c r="AO41" s="467"/>
      <c r="AP41" s="468"/>
      <c r="AQ41" s="466"/>
      <c r="AR41" s="467"/>
      <c r="AS41" s="467"/>
      <c r="AT41" s="467"/>
      <c r="AU41" s="467"/>
      <c r="AV41" s="468"/>
      <c r="AW41" s="459"/>
      <c r="AX41" s="459"/>
      <c r="AY41" s="459"/>
      <c r="AZ41" s="459"/>
      <c r="BA41" s="459"/>
      <c r="BB41" s="459"/>
      <c r="BC41" s="459"/>
      <c r="BD41" s="459"/>
      <c r="BE41" s="459"/>
      <c r="BF41" s="459"/>
      <c r="BG41" s="459"/>
      <c r="BH41" s="459"/>
      <c r="BI41" s="459"/>
      <c r="BJ41" s="459"/>
      <c r="BK41" s="459"/>
      <c r="BL41" s="459"/>
      <c r="BM41" s="459"/>
      <c r="BN41" s="459"/>
      <c r="BO41" s="459"/>
      <c r="BP41" s="459"/>
      <c r="BQ41" s="459"/>
      <c r="BR41" s="460"/>
      <c r="BS41" s="460"/>
      <c r="BT41" s="460"/>
      <c r="BU41" s="460"/>
      <c r="BV41" s="460"/>
      <c r="BW41" s="460"/>
      <c r="BX41" s="461"/>
      <c r="CA41" s="91"/>
      <c r="CB41" s="223"/>
      <c r="CC41" s="223"/>
      <c r="CD41" s="223"/>
    </row>
    <row r="42" spans="1:82" s="7" customFormat="1" ht="45.95" customHeight="1" x14ac:dyDescent="0.25">
      <c r="A42" s="555" t="s">
        <v>186</v>
      </c>
      <c r="B42" s="555"/>
      <c r="C42" s="555"/>
      <c r="D42" s="562" t="s">
        <v>283</v>
      </c>
      <c r="E42" s="563"/>
      <c r="F42" s="563"/>
      <c r="G42" s="563"/>
      <c r="H42" s="563"/>
      <c r="I42" s="563"/>
      <c r="J42" s="563"/>
      <c r="K42" s="563"/>
      <c r="L42" s="563"/>
      <c r="M42" s="563"/>
      <c r="N42" s="563"/>
      <c r="O42" s="563"/>
      <c r="P42" s="563"/>
      <c r="Q42" s="563"/>
      <c r="R42" s="563"/>
      <c r="S42" s="563"/>
      <c r="T42" s="563"/>
      <c r="U42" s="563"/>
      <c r="V42" s="563"/>
      <c r="W42" s="563"/>
      <c r="X42" s="563"/>
      <c r="Y42" s="563"/>
      <c r="Z42" s="563"/>
      <c r="AA42" s="564"/>
      <c r="AB42" s="465">
        <v>26500</v>
      </c>
      <c r="AC42" s="452"/>
      <c r="AD42" s="452"/>
      <c r="AE42" s="452"/>
      <c r="AF42" s="452" t="s">
        <v>34</v>
      </c>
      <c r="AG42" s="452"/>
      <c r="AH42" s="452"/>
      <c r="AI42" s="452"/>
      <c r="AJ42" s="466"/>
      <c r="AK42" s="467"/>
      <c r="AL42" s="467"/>
      <c r="AM42" s="467"/>
      <c r="AN42" s="467"/>
      <c r="AO42" s="467"/>
      <c r="AP42" s="468"/>
      <c r="AQ42" s="466"/>
      <c r="AR42" s="467"/>
      <c r="AS42" s="467"/>
      <c r="AT42" s="467"/>
      <c r="AU42" s="467"/>
      <c r="AV42" s="468"/>
      <c r="AW42" s="459">
        <f>AW7-AW10</f>
        <v>12110967.539999999</v>
      </c>
      <c r="AX42" s="459"/>
      <c r="AY42" s="459"/>
      <c r="AZ42" s="459"/>
      <c r="BA42" s="459"/>
      <c r="BB42" s="459"/>
      <c r="BC42" s="459"/>
      <c r="BD42" s="459">
        <f t="shared" ref="BD42" si="13">BD20+BD25+BD35</f>
        <v>540000</v>
      </c>
      <c r="BE42" s="459"/>
      <c r="BF42" s="459"/>
      <c r="BG42" s="459"/>
      <c r="BH42" s="459"/>
      <c r="BI42" s="459"/>
      <c r="BJ42" s="459"/>
      <c r="BK42" s="459">
        <f t="shared" ref="BK42" si="14">BK20+BK25+BK35</f>
        <v>540000</v>
      </c>
      <c r="BL42" s="459"/>
      <c r="BM42" s="459"/>
      <c r="BN42" s="459"/>
      <c r="BO42" s="459"/>
      <c r="BP42" s="459"/>
      <c r="BQ42" s="459"/>
      <c r="BR42" s="460"/>
      <c r="BS42" s="460"/>
      <c r="BT42" s="460"/>
      <c r="BU42" s="460"/>
      <c r="BV42" s="460"/>
      <c r="BW42" s="460"/>
      <c r="BX42" s="461"/>
      <c r="CA42" s="91"/>
      <c r="CB42" s="225">
        <f>AW7-AW42-AW10</f>
        <v>0</v>
      </c>
      <c r="CC42" s="225">
        <f>BD7-BD42</f>
        <v>0</v>
      </c>
      <c r="CD42" s="225">
        <f>BK7-BK42</f>
        <v>0</v>
      </c>
    </row>
    <row r="43" spans="1:82" s="7" customFormat="1" ht="12.95" customHeight="1" x14ac:dyDescent="0.25">
      <c r="A43" s="462"/>
      <c r="B43" s="462"/>
      <c r="C43" s="462"/>
      <c r="D43" s="571" t="s">
        <v>191</v>
      </c>
      <c r="E43" s="544"/>
      <c r="F43" s="544"/>
      <c r="G43" s="544"/>
      <c r="H43" s="544"/>
      <c r="I43" s="544"/>
      <c r="J43" s="544"/>
      <c r="K43" s="544"/>
      <c r="L43" s="544"/>
      <c r="M43" s="544"/>
      <c r="N43" s="544"/>
      <c r="O43" s="544"/>
      <c r="P43" s="544"/>
      <c r="Q43" s="544"/>
      <c r="R43" s="544"/>
      <c r="S43" s="544"/>
      <c r="T43" s="544"/>
      <c r="U43" s="544"/>
      <c r="V43" s="544"/>
      <c r="W43" s="544"/>
      <c r="X43" s="544"/>
      <c r="Y43" s="544"/>
      <c r="Z43" s="544"/>
      <c r="AA43" s="545"/>
      <c r="AB43" s="465">
        <v>26510</v>
      </c>
      <c r="AC43" s="452"/>
      <c r="AD43" s="452"/>
      <c r="AE43" s="452"/>
      <c r="AF43" s="452"/>
      <c r="AG43" s="452"/>
      <c r="AH43" s="452"/>
      <c r="AI43" s="452"/>
      <c r="AJ43" s="466"/>
      <c r="AK43" s="467"/>
      <c r="AL43" s="467"/>
      <c r="AM43" s="467"/>
      <c r="AN43" s="467"/>
      <c r="AO43" s="467"/>
      <c r="AP43" s="468"/>
      <c r="AQ43" s="466"/>
      <c r="AR43" s="467"/>
      <c r="AS43" s="467"/>
      <c r="AT43" s="467"/>
      <c r="AU43" s="467"/>
      <c r="AV43" s="468"/>
      <c r="AW43" s="459"/>
      <c r="AX43" s="459"/>
      <c r="AY43" s="459"/>
      <c r="AZ43" s="459"/>
      <c r="BA43" s="459"/>
      <c r="BB43" s="459"/>
      <c r="BC43" s="459"/>
      <c r="BD43" s="459"/>
      <c r="BE43" s="459"/>
      <c r="BF43" s="459"/>
      <c r="BG43" s="459"/>
      <c r="BH43" s="459"/>
      <c r="BI43" s="459"/>
      <c r="BJ43" s="459"/>
      <c r="BK43" s="459"/>
      <c r="BL43" s="459"/>
      <c r="BM43" s="459"/>
      <c r="BN43" s="459"/>
      <c r="BO43" s="459"/>
      <c r="BP43" s="459"/>
      <c r="BQ43" s="459"/>
      <c r="BR43" s="460"/>
      <c r="BS43" s="460"/>
      <c r="BT43" s="460"/>
      <c r="BU43" s="460"/>
      <c r="BV43" s="460"/>
      <c r="BW43" s="460"/>
      <c r="BX43" s="461"/>
      <c r="CA43" s="91"/>
      <c r="CB43" s="223"/>
      <c r="CC43" s="223"/>
      <c r="CD43" s="223"/>
    </row>
    <row r="44" spans="1:82" s="7" customFormat="1" ht="45.95" customHeight="1" x14ac:dyDescent="0.25">
      <c r="A44" s="462" t="s">
        <v>187</v>
      </c>
      <c r="B44" s="462"/>
      <c r="C44" s="462"/>
      <c r="D44" s="565" t="s">
        <v>192</v>
      </c>
      <c r="E44" s="566"/>
      <c r="F44" s="566"/>
      <c r="G44" s="566"/>
      <c r="H44" s="566"/>
      <c r="I44" s="566"/>
      <c r="J44" s="566"/>
      <c r="K44" s="566"/>
      <c r="L44" s="566"/>
      <c r="M44" s="566"/>
      <c r="N44" s="566"/>
      <c r="O44" s="566"/>
      <c r="P44" s="566"/>
      <c r="Q44" s="566"/>
      <c r="R44" s="566"/>
      <c r="S44" s="566"/>
      <c r="T44" s="566"/>
      <c r="U44" s="566"/>
      <c r="V44" s="566"/>
      <c r="W44" s="566"/>
      <c r="X44" s="566"/>
      <c r="Y44" s="566"/>
      <c r="Z44" s="566"/>
      <c r="AA44" s="567"/>
      <c r="AB44" s="465">
        <v>26600</v>
      </c>
      <c r="AC44" s="452"/>
      <c r="AD44" s="452"/>
      <c r="AE44" s="452"/>
      <c r="AF44" s="452" t="s">
        <v>34</v>
      </c>
      <c r="AG44" s="452"/>
      <c r="AH44" s="452"/>
      <c r="AI44" s="452"/>
      <c r="AJ44" s="466"/>
      <c r="AK44" s="467"/>
      <c r="AL44" s="467"/>
      <c r="AM44" s="467"/>
      <c r="AN44" s="467"/>
      <c r="AO44" s="467"/>
      <c r="AP44" s="468"/>
      <c r="AQ44" s="466"/>
      <c r="AR44" s="467"/>
      <c r="AS44" s="467"/>
      <c r="AT44" s="467"/>
      <c r="AU44" s="467"/>
      <c r="AV44" s="468"/>
      <c r="AW44" s="459"/>
      <c r="AX44" s="459"/>
      <c r="AY44" s="459"/>
      <c r="AZ44" s="459"/>
      <c r="BA44" s="459"/>
      <c r="BB44" s="459"/>
      <c r="BC44" s="459"/>
      <c r="BD44" s="459"/>
      <c r="BE44" s="459"/>
      <c r="BF44" s="459"/>
      <c r="BG44" s="459"/>
      <c r="BH44" s="459"/>
      <c r="BI44" s="459"/>
      <c r="BJ44" s="459"/>
      <c r="BK44" s="459"/>
      <c r="BL44" s="459"/>
      <c r="BM44" s="459"/>
      <c r="BN44" s="459"/>
      <c r="BO44" s="459"/>
      <c r="BP44" s="459"/>
      <c r="BQ44" s="459"/>
      <c r="BR44" s="460"/>
      <c r="BS44" s="460"/>
      <c r="BT44" s="460"/>
      <c r="BU44" s="460"/>
      <c r="BV44" s="460"/>
      <c r="BW44" s="460"/>
      <c r="BX44" s="461"/>
      <c r="CA44" s="91"/>
      <c r="CB44" s="223"/>
      <c r="CC44" s="223"/>
      <c r="CD44" s="223"/>
    </row>
    <row r="45" spans="1:82" s="7" customFormat="1" ht="12.95" customHeight="1" thickBot="1" x14ac:dyDescent="0.3">
      <c r="A45" s="452"/>
      <c r="B45" s="452"/>
      <c r="C45" s="452"/>
      <c r="D45" s="565" t="s">
        <v>191</v>
      </c>
      <c r="E45" s="566"/>
      <c r="F45" s="566"/>
      <c r="G45" s="566"/>
      <c r="H45" s="566"/>
      <c r="I45" s="566"/>
      <c r="J45" s="566"/>
      <c r="K45" s="566"/>
      <c r="L45" s="566"/>
      <c r="M45" s="566"/>
      <c r="N45" s="566"/>
      <c r="O45" s="566"/>
      <c r="P45" s="566"/>
      <c r="Q45" s="566"/>
      <c r="R45" s="566"/>
      <c r="S45" s="566"/>
      <c r="T45" s="566"/>
      <c r="U45" s="566"/>
      <c r="V45" s="566"/>
      <c r="W45" s="566"/>
      <c r="X45" s="566"/>
      <c r="Y45" s="566"/>
      <c r="Z45" s="566"/>
      <c r="AA45" s="567"/>
      <c r="AB45" s="572">
        <v>26610</v>
      </c>
      <c r="AC45" s="573"/>
      <c r="AD45" s="573"/>
      <c r="AE45" s="573"/>
      <c r="AF45" s="573"/>
      <c r="AG45" s="573"/>
      <c r="AH45" s="573"/>
      <c r="AI45" s="573"/>
      <c r="AJ45" s="589"/>
      <c r="AK45" s="590"/>
      <c r="AL45" s="590"/>
      <c r="AM45" s="590"/>
      <c r="AN45" s="590"/>
      <c r="AO45" s="590"/>
      <c r="AP45" s="591"/>
      <c r="AQ45" s="589"/>
      <c r="AR45" s="590"/>
      <c r="AS45" s="590"/>
      <c r="AT45" s="590"/>
      <c r="AU45" s="590"/>
      <c r="AV45" s="591"/>
      <c r="AW45" s="568"/>
      <c r="AX45" s="568"/>
      <c r="AY45" s="568"/>
      <c r="AZ45" s="568"/>
      <c r="BA45" s="568"/>
      <c r="BB45" s="568"/>
      <c r="BC45" s="568"/>
      <c r="BD45" s="568"/>
      <c r="BE45" s="568"/>
      <c r="BF45" s="568"/>
      <c r="BG45" s="568"/>
      <c r="BH45" s="568"/>
      <c r="BI45" s="568"/>
      <c r="BJ45" s="568"/>
      <c r="BK45" s="568"/>
      <c r="BL45" s="568"/>
      <c r="BM45" s="568"/>
      <c r="BN45" s="568"/>
      <c r="BO45" s="568"/>
      <c r="BP45" s="568"/>
      <c r="BQ45" s="568"/>
      <c r="BR45" s="569"/>
      <c r="BS45" s="569"/>
      <c r="BT45" s="569"/>
      <c r="BU45" s="569"/>
      <c r="BV45" s="569"/>
      <c r="BW45" s="569"/>
      <c r="BX45" s="570"/>
      <c r="CA45" s="91"/>
      <c r="CB45" s="223"/>
      <c r="CC45" s="223"/>
      <c r="CD45" s="223"/>
    </row>
    <row r="46" spans="1:82" ht="6.75" customHeight="1" x14ac:dyDescent="0.25">
      <c r="A46" s="201"/>
      <c r="B46" s="201"/>
      <c r="C46" s="201"/>
      <c r="D46" s="201"/>
      <c r="E46" s="201"/>
      <c r="F46" s="201"/>
      <c r="G46" s="201"/>
      <c r="H46" s="201"/>
      <c r="I46" s="201"/>
      <c r="J46" s="201"/>
      <c r="K46" s="201"/>
      <c r="L46" s="201"/>
      <c r="M46" s="201"/>
      <c r="N46" s="201"/>
      <c r="O46" s="201"/>
      <c r="P46" s="201"/>
      <c r="Q46" s="201"/>
      <c r="R46" s="201"/>
      <c r="S46" s="201"/>
      <c r="T46" s="201"/>
      <c r="U46" s="201"/>
      <c r="V46" s="201"/>
      <c r="W46" s="201"/>
      <c r="X46" s="201"/>
      <c r="Y46" s="201"/>
      <c r="Z46" s="201"/>
      <c r="AA46" s="201"/>
      <c r="AB46" s="201"/>
      <c r="AC46" s="201"/>
      <c r="AD46" s="201"/>
      <c r="AE46" s="201"/>
      <c r="AF46" s="201"/>
      <c r="AG46" s="201"/>
      <c r="AH46" s="201"/>
      <c r="AI46" s="201"/>
      <c r="AJ46" s="201"/>
      <c r="AK46" s="201"/>
      <c r="AL46" s="201"/>
      <c r="AM46" s="201"/>
      <c r="AN46" s="201"/>
      <c r="AO46" s="201"/>
      <c r="AP46" s="201"/>
      <c r="AQ46" s="201"/>
      <c r="AR46" s="201"/>
      <c r="AS46" s="201"/>
      <c r="AT46" s="201"/>
      <c r="AU46" s="201"/>
      <c r="AV46" s="201"/>
      <c r="AW46" s="10"/>
      <c r="AX46" s="10"/>
      <c r="AY46" s="10"/>
      <c r="AZ46" s="10"/>
      <c r="BA46" s="10"/>
      <c r="BB46" s="10"/>
      <c r="BC46" s="10"/>
      <c r="BD46" s="10"/>
      <c r="BE46" s="10"/>
      <c r="BF46" s="10"/>
      <c r="BG46" s="10"/>
      <c r="BH46" s="10"/>
      <c r="BI46" s="10"/>
      <c r="BJ46" s="10"/>
      <c r="BK46" s="10"/>
      <c r="BL46" s="10"/>
      <c r="BM46" s="10"/>
      <c r="BN46" s="10"/>
      <c r="BO46" s="10"/>
      <c r="BP46" s="10"/>
      <c r="BQ46" s="10"/>
      <c r="BR46" s="201"/>
      <c r="BS46" s="201"/>
      <c r="BT46" s="201"/>
      <c r="BU46" s="201"/>
      <c r="BV46" s="201"/>
      <c r="BW46" s="201"/>
      <c r="BX46" s="201"/>
    </row>
    <row r="47" spans="1:82" ht="12" customHeight="1" x14ac:dyDescent="0.25">
      <c r="A47" s="9" t="s">
        <v>196</v>
      </c>
      <c r="B47" s="9"/>
      <c r="C47" s="9"/>
      <c r="D47" s="9"/>
      <c r="E47" s="9"/>
      <c r="F47" s="9"/>
      <c r="G47" s="9"/>
      <c r="H47" s="9"/>
      <c r="I47" s="9"/>
      <c r="J47" s="9"/>
      <c r="K47" s="9"/>
      <c r="L47" s="9"/>
      <c r="M47" s="9"/>
      <c r="N47" s="9"/>
      <c r="O47" s="9"/>
      <c r="P47" s="9"/>
      <c r="Q47" s="9"/>
      <c r="R47" s="9"/>
      <c r="S47" s="9"/>
      <c r="T47" s="9"/>
      <c r="U47" s="9"/>
      <c r="V47" s="9"/>
      <c r="W47" s="574" t="s">
        <v>427</v>
      </c>
      <c r="X47" s="574"/>
      <c r="Y47" s="574"/>
      <c r="Z47" s="574"/>
      <c r="AA47" s="574"/>
      <c r="AB47" s="574"/>
      <c r="AC47" s="574"/>
      <c r="AD47" s="574"/>
      <c r="AE47" s="574"/>
      <c r="AF47" s="574"/>
      <c r="AG47" s="574"/>
      <c r="AH47" s="9"/>
      <c r="AI47" s="574"/>
      <c r="AJ47" s="574"/>
      <c r="AK47" s="574"/>
      <c r="AL47" s="574"/>
      <c r="AM47" s="574"/>
      <c r="AN47" s="574"/>
      <c r="AO47" s="574"/>
      <c r="AP47" s="574"/>
      <c r="AQ47" s="574"/>
      <c r="AR47" s="9"/>
      <c r="AS47" s="574" t="s">
        <v>429</v>
      </c>
      <c r="AT47" s="574"/>
      <c r="AU47" s="574"/>
      <c r="AV47" s="574"/>
      <c r="AW47" s="576"/>
      <c r="AX47" s="576"/>
      <c r="AY47" s="576"/>
      <c r="AZ47" s="576"/>
      <c r="BA47" s="576"/>
      <c r="BB47" s="576"/>
      <c r="BC47" s="576"/>
      <c r="BD47" s="576"/>
      <c r="BE47" s="576"/>
      <c r="BF47" s="576"/>
      <c r="BG47" s="576"/>
      <c r="BH47" s="576"/>
      <c r="BI47" s="576"/>
      <c r="BJ47" s="10"/>
      <c r="BK47" s="10"/>
      <c r="BL47" s="10"/>
      <c r="BM47" s="10"/>
      <c r="BN47" s="10"/>
      <c r="BO47" s="10"/>
      <c r="BP47" s="10"/>
      <c r="BQ47" s="10"/>
      <c r="BR47" s="201"/>
      <c r="BS47" s="201"/>
      <c r="BT47" s="201"/>
      <c r="BU47" s="201"/>
      <c r="BV47" s="201"/>
      <c r="BW47" s="201"/>
      <c r="BX47" s="201"/>
    </row>
    <row r="48" spans="1:82" ht="12" customHeight="1" x14ac:dyDescent="0.25">
      <c r="A48" s="578" t="s">
        <v>195</v>
      </c>
      <c r="B48" s="578"/>
      <c r="C48" s="578"/>
      <c r="D48" s="578"/>
      <c r="E48" s="578"/>
      <c r="F48" s="578"/>
      <c r="G48" s="578"/>
      <c r="H48" s="578"/>
      <c r="I48" s="578"/>
      <c r="J48" s="578"/>
      <c r="K48" s="578"/>
      <c r="L48" s="578"/>
      <c r="M48" s="578"/>
      <c r="N48" s="578"/>
      <c r="O48" s="578"/>
      <c r="P48" s="578"/>
      <c r="Q48" s="578"/>
      <c r="R48" s="578"/>
      <c r="S48" s="578"/>
      <c r="T48" s="578"/>
      <c r="U48" s="202"/>
      <c r="V48" s="202"/>
      <c r="W48" s="575"/>
      <c r="X48" s="575"/>
      <c r="Y48" s="575"/>
      <c r="Z48" s="575"/>
      <c r="AA48" s="575"/>
      <c r="AB48" s="575"/>
      <c r="AC48" s="575"/>
      <c r="AD48" s="575"/>
      <c r="AE48" s="575"/>
      <c r="AF48" s="575"/>
      <c r="AG48" s="575"/>
      <c r="AH48" s="201"/>
      <c r="AI48" s="575"/>
      <c r="AJ48" s="575"/>
      <c r="AK48" s="575"/>
      <c r="AL48" s="575"/>
      <c r="AM48" s="575"/>
      <c r="AN48" s="575"/>
      <c r="AO48" s="575"/>
      <c r="AP48" s="575"/>
      <c r="AQ48" s="575"/>
      <c r="AR48" s="12"/>
      <c r="AS48" s="575"/>
      <c r="AT48" s="575"/>
      <c r="AU48" s="575"/>
      <c r="AV48" s="575"/>
      <c r="AW48" s="577"/>
      <c r="AX48" s="577"/>
      <c r="AY48" s="577"/>
      <c r="AZ48" s="577"/>
      <c r="BA48" s="577"/>
      <c r="BB48" s="577"/>
      <c r="BC48" s="577"/>
      <c r="BD48" s="577"/>
      <c r="BE48" s="577"/>
      <c r="BF48" s="577"/>
      <c r="BG48" s="577"/>
      <c r="BH48" s="577"/>
      <c r="BI48" s="577"/>
      <c r="BJ48" s="10"/>
      <c r="BK48" s="10"/>
      <c r="BL48" s="10"/>
      <c r="BM48" s="10"/>
      <c r="BN48" s="10"/>
      <c r="BO48" s="10"/>
      <c r="BP48" s="10"/>
      <c r="BQ48" s="10"/>
      <c r="BR48" s="201"/>
      <c r="BS48" s="201"/>
      <c r="BT48" s="201"/>
      <c r="BU48" s="201"/>
      <c r="BV48" s="201"/>
      <c r="BW48" s="201"/>
      <c r="BX48" s="201"/>
    </row>
    <row r="49" spans="1:82" s="15" customFormat="1" ht="9.9499999999999993" customHeight="1" x14ac:dyDescent="0.25">
      <c r="W49" s="592" t="s">
        <v>193</v>
      </c>
      <c r="X49" s="592"/>
      <c r="Y49" s="592"/>
      <c r="Z49" s="592"/>
      <c r="AA49" s="592"/>
      <c r="AB49" s="592"/>
      <c r="AC49" s="592"/>
      <c r="AD49" s="592"/>
      <c r="AE49" s="592"/>
      <c r="AF49" s="592"/>
      <c r="AG49" s="592"/>
      <c r="AI49" s="592" t="s">
        <v>56</v>
      </c>
      <c r="AJ49" s="592"/>
      <c r="AK49" s="592"/>
      <c r="AL49" s="592"/>
      <c r="AM49" s="592"/>
      <c r="AN49" s="592"/>
      <c r="AO49" s="592"/>
      <c r="AP49" s="592"/>
      <c r="AQ49" s="592"/>
      <c r="AR49" s="200"/>
      <c r="AS49" s="592" t="s">
        <v>57</v>
      </c>
      <c r="AT49" s="592"/>
      <c r="AU49" s="592"/>
      <c r="AV49" s="592"/>
      <c r="AW49" s="593"/>
      <c r="AX49" s="593"/>
      <c r="AY49" s="593"/>
      <c r="AZ49" s="593"/>
      <c r="BA49" s="593"/>
      <c r="BB49" s="593"/>
      <c r="BC49" s="593"/>
      <c r="BD49" s="593"/>
      <c r="BE49" s="593"/>
      <c r="BF49" s="593"/>
      <c r="BG49" s="593"/>
      <c r="BH49" s="593"/>
      <c r="BI49" s="593"/>
      <c r="BJ49" s="16"/>
      <c r="BK49" s="16"/>
      <c r="BL49" s="16"/>
      <c r="BM49" s="16"/>
      <c r="BN49" s="16"/>
      <c r="BO49" s="16"/>
      <c r="BP49" s="16"/>
      <c r="BQ49" s="16"/>
      <c r="CA49" s="91"/>
      <c r="CB49" s="226"/>
      <c r="CC49" s="226"/>
      <c r="CD49" s="226"/>
    </row>
    <row r="50" spans="1:82" ht="3" customHeight="1" x14ac:dyDescent="0.25">
      <c r="A50" s="201"/>
      <c r="B50" s="201"/>
      <c r="C50" s="201"/>
      <c r="D50" s="201"/>
      <c r="E50" s="201"/>
      <c r="F50" s="201"/>
      <c r="G50" s="201"/>
      <c r="H50" s="201"/>
      <c r="I50" s="201"/>
      <c r="J50" s="201"/>
      <c r="K50" s="201"/>
      <c r="L50" s="201"/>
      <c r="M50" s="201"/>
      <c r="N50" s="201"/>
      <c r="O50" s="201"/>
      <c r="P50" s="201"/>
      <c r="Q50" s="201"/>
      <c r="R50" s="201"/>
      <c r="S50" s="201"/>
      <c r="T50" s="201"/>
      <c r="U50" s="201"/>
      <c r="V50" s="201"/>
      <c r="W50" s="201"/>
      <c r="X50" s="201"/>
      <c r="Y50" s="201"/>
      <c r="Z50" s="201"/>
      <c r="AA50" s="201"/>
      <c r="AB50" s="201"/>
      <c r="AC50" s="201"/>
      <c r="AD50" s="201"/>
      <c r="AE50" s="201"/>
      <c r="AF50" s="201"/>
      <c r="AG50" s="201"/>
      <c r="AH50" s="201"/>
      <c r="AI50" s="201"/>
      <c r="AJ50" s="201"/>
      <c r="AK50" s="201"/>
      <c r="AL50" s="201"/>
      <c r="AM50" s="201"/>
      <c r="AN50" s="201"/>
      <c r="AO50" s="201"/>
      <c r="AP50" s="201"/>
      <c r="AQ50" s="201"/>
      <c r="AR50" s="201"/>
      <c r="AS50" s="201"/>
      <c r="AT50" s="201"/>
      <c r="AU50" s="201"/>
      <c r="AV50" s="201"/>
      <c r="AW50" s="10"/>
      <c r="AX50" s="10"/>
      <c r="AY50" s="10"/>
      <c r="AZ50" s="10"/>
      <c r="BA50" s="10"/>
      <c r="BB50" s="10"/>
      <c r="BC50" s="10"/>
      <c r="BD50" s="10"/>
      <c r="BE50" s="10"/>
      <c r="BF50" s="10"/>
      <c r="BG50" s="10"/>
      <c r="BH50" s="10"/>
      <c r="BI50" s="10"/>
      <c r="BJ50" s="10"/>
      <c r="BK50" s="10"/>
      <c r="BL50" s="10"/>
      <c r="BM50" s="10"/>
      <c r="BN50" s="10"/>
      <c r="BO50" s="10"/>
      <c r="BP50" s="10"/>
      <c r="BQ50" s="10"/>
      <c r="BR50" s="201"/>
      <c r="BS50" s="201"/>
      <c r="BT50" s="201"/>
      <c r="BU50" s="201"/>
      <c r="BV50" s="201"/>
      <c r="BW50" s="201"/>
      <c r="BX50" s="201"/>
    </row>
    <row r="51" spans="1:82" ht="15" customHeight="1" x14ac:dyDescent="0.25">
      <c r="A51" s="115" t="s">
        <v>194</v>
      </c>
      <c r="B51" s="115"/>
      <c r="C51" s="115"/>
      <c r="D51" s="115"/>
      <c r="E51" s="115"/>
      <c r="F51" s="115"/>
      <c r="G51" s="115"/>
      <c r="H51" s="115"/>
      <c r="I51" s="115"/>
      <c r="J51" s="115"/>
      <c r="K51" s="115"/>
      <c r="L51" s="594" t="s">
        <v>311</v>
      </c>
      <c r="M51" s="594"/>
      <c r="N51" s="594"/>
      <c r="O51" s="594"/>
      <c r="P51" s="594"/>
      <c r="Q51" s="594"/>
      <c r="R51" s="594"/>
      <c r="S51" s="594"/>
      <c r="T51" s="594"/>
      <c r="U51" s="594"/>
      <c r="V51" s="594"/>
      <c r="W51" s="116"/>
      <c r="X51" s="594" t="s">
        <v>457</v>
      </c>
      <c r="Y51" s="594"/>
      <c r="Z51" s="594"/>
      <c r="AA51" s="594"/>
      <c r="AB51" s="594"/>
      <c r="AC51" s="594"/>
      <c r="AD51" s="594"/>
      <c r="AE51" s="594"/>
      <c r="AF51" s="594"/>
      <c r="AG51" s="594"/>
      <c r="AH51" s="594"/>
      <c r="AI51" s="594"/>
      <c r="AJ51" s="594"/>
      <c r="AK51" s="594"/>
      <c r="AL51" s="594"/>
      <c r="AM51" s="594"/>
      <c r="AN51" s="594"/>
      <c r="AO51" s="117"/>
      <c r="AP51" s="594" t="s">
        <v>312</v>
      </c>
      <c r="AQ51" s="594"/>
      <c r="AR51" s="594"/>
      <c r="AS51" s="594"/>
      <c r="AT51" s="594"/>
      <c r="AU51" s="594"/>
      <c r="AV51" s="594"/>
      <c r="AW51" s="595"/>
      <c r="AX51" s="595"/>
      <c r="AY51" s="10"/>
      <c r="AZ51" s="10"/>
      <c r="BA51" s="10"/>
      <c r="BB51" s="10"/>
      <c r="BC51" s="10"/>
      <c r="BD51" s="10"/>
      <c r="BE51" s="10"/>
      <c r="BF51" s="10"/>
      <c r="BG51" s="10"/>
      <c r="BH51" s="10"/>
      <c r="BI51" s="10"/>
      <c r="BJ51" s="10"/>
      <c r="BK51" s="10"/>
      <c r="BL51" s="10"/>
      <c r="BM51" s="10"/>
      <c r="BN51" s="10"/>
      <c r="BO51" s="10"/>
      <c r="BP51" s="10"/>
      <c r="BQ51" s="10"/>
      <c r="BR51" s="201"/>
      <c r="BS51" s="201"/>
      <c r="BT51" s="201"/>
      <c r="BU51" s="201"/>
      <c r="BV51" s="201"/>
      <c r="BW51" s="201"/>
      <c r="BX51" s="201"/>
    </row>
    <row r="52" spans="1:82" s="15" customFormat="1" ht="9.9499999999999993" customHeight="1" x14ac:dyDescent="0.25">
      <c r="A52" s="118"/>
      <c r="B52" s="118"/>
      <c r="C52" s="118"/>
      <c r="D52" s="119"/>
      <c r="E52" s="119"/>
      <c r="F52" s="119"/>
      <c r="G52" s="119"/>
      <c r="H52" s="119"/>
      <c r="I52" s="119"/>
      <c r="J52" s="119"/>
      <c r="K52" s="119"/>
      <c r="L52" s="592" t="s">
        <v>193</v>
      </c>
      <c r="M52" s="592"/>
      <c r="N52" s="592"/>
      <c r="O52" s="592"/>
      <c r="P52" s="592"/>
      <c r="Q52" s="592"/>
      <c r="R52" s="592"/>
      <c r="S52" s="592"/>
      <c r="T52" s="592"/>
      <c r="U52" s="592"/>
      <c r="V52" s="592"/>
      <c r="X52" s="592" t="s">
        <v>197</v>
      </c>
      <c r="Y52" s="592"/>
      <c r="Z52" s="592"/>
      <c r="AA52" s="592"/>
      <c r="AB52" s="592"/>
      <c r="AC52" s="592"/>
      <c r="AD52" s="592"/>
      <c r="AE52" s="592"/>
      <c r="AF52" s="592"/>
      <c r="AG52" s="592"/>
      <c r="AH52" s="592"/>
      <c r="AI52" s="592"/>
      <c r="AJ52" s="592"/>
      <c r="AK52" s="592"/>
      <c r="AL52" s="592"/>
      <c r="AM52" s="592"/>
      <c r="AN52" s="592"/>
      <c r="AP52" s="592" t="s">
        <v>198</v>
      </c>
      <c r="AQ52" s="592"/>
      <c r="AR52" s="592"/>
      <c r="AS52" s="592"/>
      <c r="AT52" s="592"/>
      <c r="AU52" s="592"/>
      <c r="AV52" s="592"/>
      <c r="AW52" s="593"/>
      <c r="AX52" s="593"/>
      <c r="AY52" s="16"/>
      <c r="AZ52" s="16"/>
      <c r="BA52" s="16"/>
      <c r="BB52" s="16"/>
      <c r="BC52" s="16"/>
      <c r="BD52" s="16"/>
      <c r="BE52" s="16"/>
      <c r="BF52" s="16"/>
      <c r="BG52" s="16"/>
      <c r="BH52" s="16"/>
      <c r="BI52" s="16"/>
      <c r="BJ52" s="16"/>
      <c r="BK52" s="16"/>
      <c r="BL52" s="16"/>
      <c r="BM52" s="16"/>
      <c r="BN52" s="16"/>
      <c r="BO52" s="16"/>
      <c r="BP52" s="16"/>
      <c r="BQ52" s="16"/>
      <c r="CA52" s="91"/>
      <c r="CB52" s="226"/>
      <c r="CC52" s="226"/>
      <c r="CD52" s="226"/>
    </row>
    <row r="53" spans="1:82" ht="3" customHeight="1" x14ac:dyDescent="0.25">
      <c r="A53" s="201"/>
      <c r="B53" s="201"/>
      <c r="C53" s="201"/>
      <c r="D53" s="201"/>
      <c r="E53" s="201"/>
      <c r="F53" s="201"/>
      <c r="G53" s="201"/>
      <c r="H53" s="201"/>
      <c r="I53" s="201"/>
      <c r="J53" s="201"/>
      <c r="K53" s="201"/>
      <c r="L53" s="201"/>
      <c r="M53" s="201"/>
      <c r="N53" s="201"/>
      <c r="O53" s="201"/>
      <c r="P53" s="201"/>
      <c r="Q53" s="201"/>
      <c r="R53" s="201"/>
      <c r="S53" s="201"/>
      <c r="T53" s="201"/>
      <c r="U53" s="201"/>
      <c r="V53" s="201"/>
      <c r="W53" s="201"/>
      <c r="X53" s="201"/>
      <c r="Y53" s="201"/>
      <c r="Z53" s="201"/>
      <c r="AA53" s="201"/>
      <c r="AB53" s="201"/>
      <c r="AC53" s="201"/>
      <c r="AD53" s="201"/>
      <c r="AE53" s="201"/>
      <c r="AF53" s="201"/>
      <c r="AG53" s="201"/>
      <c r="AH53" s="201"/>
      <c r="AI53" s="201"/>
      <c r="AJ53" s="201"/>
      <c r="AK53" s="201"/>
      <c r="AL53" s="201"/>
      <c r="AM53" s="201"/>
      <c r="AN53" s="201"/>
      <c r="AO53" s="201"/>
      <c r="AP53" s="201"/>
      <c r="AQ53" s="201"/>
      <c r="AR53" s="201"/>
      <c r="AS53" s="201"/>
      <c r="AT53" s="201"/>
      <c r="AU53" s="201"/>
      <c r="AV53" s="201"/>
      <c r="AW53" s="10"/>
      <c r="AX53" s="10"/>
      <c r="AY53" s="10"/>
      <c r="AZ53" s="10"/>
      <c r="BA53" s="10"/>
      <c r="BB53" s="10"/>
      <c r="BC53" s="10"/>
      <c r="BD53" s="10"/>
      <c r="BE53" s="10"/>
      <c r="BF53" s="10"/>
      <c r="BG53" s="10"/>
      <c r="BH53" s="10"/>
      <c r="BI53" s="10"/>
      <c r="BJ53" s="10"/>
      <c r="BK53" s="10"/>
      <c r="BL53" s="10"/>
      <c r="BM53" s="10"/>
      <c r="BN53" s="10"/>
      <c r="BO53" s="10"/>
      <c r="BP53" s="10"/>
      <c r="BQ53" s="10"/>
      <c r="BR53" s="201"/>
      <c r="BS53" s="201"/>
      <c r="BT53" s="201"/>
      <c r="BU53" s="201"/>
      <c r="BV53" s="201"/>
      <c r="BW53" s="201"/>
      <c r="BX53" s="201"/>
    </row>
    <row r="54" spans="1:82" ht="12.95" customHeight="1" x14ac:dyDescent="0.25">
      <c r="A54" s="201" t="s">
        <v>58</v>
      </c>
      <c r="B54" s="396" t="s">
        <v>535</v>
      </c>
      <c r="C54" s="379"/>
      <c r="D54" s="201" t="s">
        <v>58</v>
      </c>
      <c r="E54" s="396" t="s">
        <v>533</v>
      </c>
      <c r="F54" s="379"/>
      <c r="G54" s="379"/>
      <c r="H54" s="379"/>
      <c r="I54" s="379"/>
      <c r="J54" s="379"/>
      <c r="K54" s="379"/>
      <c r="L54" s="379"/>
      <c r="M54" s="601">
        <v>20</v>
      </c>
      <c r="N54" s="601"/>
      <c r="O54" s="396" t="s">
        <v>472</v>
      </c>
      <c r="P54" s="379"/>
      <c r="Q54" s="201" t="s">
        <v>59</v>
      </c>
      <c r="R54" s="201"/>
      <c r="S54" s="201"/>
      <c r="T54" s="201"/>
      <c r="U54" s="201"/>
      <c r="V54" s="201"/>
      <c r="W54" s="201"/>
      <c r="X54" s="201"/>
      <c r="Y54" s="201"/>
      <c r="Z54" s="201"/>
      <c r="AA54" s="201"/>
      <c r="AB54" s="201"/>
      <c r="AC54" s="201"/>
      <c r="AD54" s="201"/>
      <c r="AE54" s="201"/>
      <c r="AF54" s="201"/>
      <c r="AG54" s="201"/>
      <c r="AH54" s="201"/>
      <c r="AI54" s="201"/>
      <c r="AJ54" s="201"/>
      <c r="AK54" s="201"/>
      <c r="AL54" s="201"/>
      <c r="AM54" s="201"/>
      <c r="AN54" s="201"/>
      <c r="AO54" s="201"/>
      <c r="AP54" s="201"/>
      <c r="AQ54" s="201"/>
      <c r="AR54" s="201"/>
      <c r="AS54" s="201"/>
      <c r="AT54" s="201"/>
      <c r="AU54" s="201"/>
      <c r="AV54" s="201"/>
      <c r="AW54" s="10"/>
      <c r="AX54" s="10"/>
      <c r="AY54" s="10"/>
      <c r="AZ54" s="10"/>
      <c r="BA54" s="10"/>
      <c r="BB54" s="10"/>
      <c r="BC54" s="10"/>
      <c r="BD54" s="10"/>
      <c r="BE54" s="10"/>
      <c r="BF54" s="10"/>
      <c r="BG54" s="10"/>
      <c r="BH54" s="10"/>
      <c r="BI54" s="10"/>
      <c r="BJ54" s="10"/>
      <c r="BK54" s="10"/>
      <c r="BL54" s="10"/>
      <c r="BM54" s="10"/>
      <c r="BN54" s="10"/>
      <c r="BO54" s="10"/>
      <c r="BP54" s="10"/>
      <c r="BQ54" s="10"/>
      <c r="BR54" s="201"/>
      <c r="BS54" s="201"/>
      <c r="BT54" s="201"/>
      <c r="BU54" s="201"/>
      <c r="BV54" s="201"/>
      <c r="BW54" s="201"/>
      <c r="BX54" s="201"/>
    </row>
    <row r="55" spans="1:82" ht="7.5" customHeight="1" thickBot="1" x14ac:dyDescent="0.3">
      <c r="A55" s="201"/>
      <c r="B55" s="201"/>
      <c r="C55" s="201"/>
      <c r="D55" s="201"/>
      <c r="E55" s="201"/>
      <c r="F55" s="201"/>
      <c r="G55" s="201"/>
      <c r="H55" s="201"/>
      <c r="I55" s="201"/>
      <c r="J55" s="201"/>
      <c r="K55" s="201"/>
      <c r="L55" s="201"/>
      <c r="M55" s="201"/>
      <c r="N55" s="201"/>
      <c r="O55" s="201"/>
      <c r="P55" s="201"/>
      <c r="Q55" s="201"/>
      <c r="R55" s="201"/>
      <c r="S55" s="201"/>
      <c r="T55" s="201"/>
      <c r="U55" s="201"/>
      <c r="V55" s="201"/>
      <c r="W55" s="201"/>
      <c r="X55" s="201"/>
      <c r="Y55" s="201"/>
      <c r="Z55" s="201"/>
      <c r="AA55" s="201"/>
      <c r="AB55" s="201"/>
      <c r="AC55" s="201"/>
      <c r="AD55" s="201"/>
      <c r="AE55" s="201"/>
      <c r="AF55" s="201"/>
      <c r="AG55" s="201"/>
      <c r="AH55" s="201"/>
      <c r="AI55" s="201"/>
      <c r="AJ55" s="201"/>
      <c r="AK55" s="201"/>
      <c r="AL55" s="201"/>
      <c r="AM55" s="201"/>
      <c r="AN55" s="201"/>
      <c r="AO55" s="201"/>
      <c r="AP55" s="201"/>
      <c r="AQ55" s="201"/>
      <c r="AR55" s="201"/>
      <c r="AS55" s="201"/>
      <c r="AT55" s="201"/>
      <c r="AU55" s="201"/>
      <c r="AV55" s="201"/>
      <c r="AW55" s="10"/>
      <c r="AX55" s="10"/>
      <c r="AY55" s="10"/>
      <c r="AZ55" s="10"/>
      <c r="BA55" s="10"/>
      <c r="BB55" s="10"/>
      <c r="BC55" s="10"/>
      <c r="BD55" s="10"/>
      <c r="BE55" s="10"/>
      <c r="BF55" s="10"/>
      <c r="BG55" s="10"/>
      <c r="BH55" s="10"/>
      <c r="BI55" s="10"/>
      <c r="BJ55" s="10"/>
      <c r="BK55" s="10"/>
      <c r="BL55" s="10"/>
      <c r="BM55" s="10"/>
      <c r="BN55" s="10"/>
      <c r="BO55" s="10"/>
      <c r="BP55" s="10"/>
      <c r="BQ55" s="10"/>
      <c r="BR55" s="201"/>
      <c r="BS55" s="201"/>
      <c r="BT55" s="201"/>
      <c r="BU55" s="201"/>
      <c r="BV55" s="201"/>
      <c r="BW55" s="201"/>
      <c r="BX55" s="201"/>
    </row>
    <row r="56" spans="1:82" ht="15.95" customHeight="1" x14ac:dyDescent="0.25">
      <c r="A56" s="120" t="s">
        <v>199</v>
      </c>
      <c r="B56" s="121"/>
      <c r="C56" s="121"/>
      <c r="D56" s="121"/>
      <c r="E56" s="121"/>
      <c r="F56" s="121"/>
      <c r="G56" s="121"/>
      <c r="H56" s="121"/>
      <c r="I56" s="121"/>
      <c r="J56" s="121"/>
      <c r="K56" s="121"/>
      <c r="L56" s="121"/>
      <c r="M56" s="121"/>
      <c r="N56" s="121"/>
      <c r="O56" s="121"/>
      <c r="P56" s="121"/>
      <c r="Q56" s="121"/>
      <c r="R56" s="121"/>
      <c r="S56" s="121"/>
      <c r="T56" s="121"/>
      <c r="U56" s="121"/>
      <c r="V56" s="121"/>
      <c r="W56" s="121"/>
      <c r="X56" s="121"/>
      <c r="Y56" s="121"/>
      <c r="Z56" s="121"/>
      <c r="AA56" s="121"/>
      <c r="AB56" s="121"/>
      <c r="AC56" s="121"/>
      <c r="AD56" s="121"/>
      <c r="AE56" s="121"/>
      <c r="AF56" s="121"/>
      <c r="AG56" s="121"/>
      <c r="AH56" s="121"/>
      <c r="AI56" s="121"/>
      <c r="AJ56" s="121"/>
      <c r="AK56" s="121"/>
      <c r="AL56" s="121"/>
      <c r="AM56" s="121"/>
      <c r="AN56" s="121"/>
      <c r="AO56" s="121"/>
      <c r="AP56" s="121"/>
      <c r="AQ56" s="121"/>
      <c r="AR56" s="121"/>
      <c r="AS56" s="121"/>
      <c r="AT56" s="121"/>
      <c r="AU56" s="121"/>
      <c r="AV56" s="122"/>
      <c r="AW56" s="10"/>
      <c r="AX56" s="10"/>
      <c r="AY56" s="10"/>
      <c r="AZ56" s="10"/>
      <c r="BA56" s="10"/>
      <c r="BB56" s="10"/>
      <c r="BC56" s="10"/>
      <c r="BD56" s="10"/>
      <c r="BE56" s="10"/>
      <c r="BF56" s="10"/>
      <c r="BG56" s="10"/>
      <c r="BH56" s="10"/>
      <c r="BI56" s="10"/>
      <c r="BJ56" s="10"/>
      <c r="BK56" s="10"/>
      <c r="BL56" s="10"/>
      <c r="BM56" s="10"/>
      <c r="BN56" s="10"/>
      <c r="BO56" s="10"/>
      <c r="BP56" s="10"/>
      <c r="BQ56" s="10"/>
      <c r="BR56" s="201"/>
      <c r="BS56" s="201"/>
      <c r="BT56" s="201"/>
      <c r="BU56" s="201"/>
      <c r="BV56" s="201"/>
      <c r="BW56" s="201"/>
      <c r="BX56" s="201"/>
    </row>
    <row r="57" spans="1:82" ht="15" customHeight="1" x14ac:dyDescent="0.25">
      <c r="A57" s="579" t="s">
        <v>508</v>
      </c>
      <c r="B57" s="575"/>
      <c r="C57" s="575"/>
      <c r="D57" s="575"/>
      <c r="E57" s="575"/>
      <c r="F57" s="575"/>
      <c r="G57" s="575"/>
      <c r="H57" s="575"/>
      <c r="I57" s="575"/>
      <c r="J57" s="575"/>
      <c r="K57" s="575"/>
      <c r="L57" s="575"/>
      <c r="M57" s="575"/>
      <c r="N57" s="575"/>
      <c r="O57" s="575"/>
      <c r="P57" s="575"/>
      <c r="Q57" s="575"/>
      <c r="R57" s="575"/>
      <c r="S57" s="575"/>
      <c r="T57" s="575"/>
      <c r="U57" s="575"/>
      <c r="V57" s="575"/>
      <c r="W57" s="575"/>
      <c r="X57" s="575"/>
      <c r="Y57" s="575"/>
      <c r="Z57" s="575"/>
      <c r="AA57" s="575"/>
      <c r="AB57" s="575"/>
      <c r="AC57" s="575"/>
      <c r="AD57" s="575"/>
      <c r="AE57" s="575"/>
      <c r="AF57" s="575"/>
      <c r="AG57" s="575"/>
      <c r="AH57" s="575"/>
      <c r="AI57" s="575"/>
      <c r="AJ57" s="575"/>
      <c r="AK57" s="575"/>
      <c r="AL57" s="575"/>
      <c r="AM57" s="575"/>
      <c r="AN57" s="575"/>
      <c r="AO57" s="575"/>
      <c r="AP57" s="575"/>
      <c r="AQ57" s="575"/>
      <c r="AR57" s="575"/>
      <c r="AS57" s="575"/>
      <c r="AT57" s="575"/>
      <c r="AU57" s="575"/>
      <c r="AV57" s="580"/>
      <c r="AW57" s="10"/>
      <c r="AX57" s="10"/>
      <c r="AY57" s="10"/>
      <c r="AZ57" s="10"/>
      <c r="BA57" s="10"/>
      <c r="BB57" s="10"/>
      <c r="BC57" s="10"/>
      <c r="BD57" s="10"/>
      <c r="BE57" s="10"/>
      <c r="BF57" s="10"/>
      <c r="BG57" s="10"/>
      <c r="BH57" s="10"/>
      <c r="BI57" s="10"/>
      <c r="BJ57" s="10"/>
      <c r="BK57" s="10"/>
      <c r="BL57" s="10"/>
      <c r="BM57" s="10"/>
      <c r="BN57" s="10"/>
      <c r="BO57" s="10"/>
      <c r="BP57" s="10"/>
      <c r="BQ57" s="10"/>
      <c r="BR57" s="201"/>
      <c r="BS57" s="201"/>
      <c r="BT57" s="201"/>
      <c r="BU57" s="201"/>
      <c r="BV57" s="201"/>
      <c r="BW57" s="201"/>
      <c r="BX57" s="201"/>
    </row>
    <row r="58" spans="1:82" s="15" customFormat="1" ht="9.9499999999999993" customHeight="1" x14ac:dyDescent="0.25">
      <c r="A58" s="581" t="s">
        <v>200</v>
      </c>
      <c r="B58" s="582"/>
      <c r="C58" s="582"/>
      <c r="D58" s="582"/>
      <c r="E58" s="582"/>
      <c r="F58" s="582"/>
      <c r="G58" s="582"/>
      <c r="H58" s="582"/>
      <c r="I58" s="582"/>
      <c r="J58" s="582"/>
      <c r="K58" s="582"/>
      <c r="L58" s="582"/>
      <c r="M58" s="582"/>
      <c r="N58" s="582"/>
      <c r="O58" s="582"/>
      <c r="P58" s="582"/>
      <c r="Q58" s="582"/>
      <c r="R58" s="582"/>
      <c r="S58" s="582"/>
      <c r="T58" s="582"/>
      <c r="U58" s="582"/>
      <c r="V58" s="582"/>
      <c r="W58" s="582"/>
      <c r="X58" s="582"/>
      <c r="Y58" s="582"/>
      <c r="Z58" s="582"/>
      <c r="AA58" s="582"/>
      <c r="AB58" s="582"/>
      <c r="AC58" s="582"/>
      <c r="AD58" s="582"/>
      <c r="AE58" s="582"/>
      <c r="AF58" s="582"/>
      <c r="AG58" s="582"/>
      <c r="AH58" s="582"/>
      <c r="AI58" s="582"/>
      <c r="AJ58" s="582"/>
      <c r="AK58" s="582"/>
      <c r="AL58" s="582"/>
      <c r="AM58" s="582"/>
      <c r="AN58" s="582"/>
      <c r="AO58" s="582"/>
      <c r="AP58" s="582"/>
      <c r="AQ58" s="582"/>
      <c r="AR58" s="582"/>
      <c r="AS58" s="582"/>
      <c r="AT58" s="582"/>
      <c r="AU58" s="582"/>
      <c r="AV58" s="583"/>
      <c r="AW58" s="16"/>
      <c r="AX58" s="16"/>
      <c r="AY58" s="16"/>
      <c r="AZ58" s="16"/>
      <c r="BA58" s="16"/>
      <c r="BB58" s="16"/>
      <c r="BC58" s="16"/>
      <c r="BD58" s="16"/>
      <c r="BE58" s="16"/>
      <c r="BF58" s="16"/>
      <c r="BG58" s="16"/>
      <c r="BH58" s="16"/>
      <c r="BI58" s="16"/>
      <c r="BJ58" s="16"/>
      <c r="BK58" s="16"/>
      <c r="BL58" s="16"/>
      <c r="BM58" s="16"/>
      <c r="BN58" s="16"/>
      <c r="BO58" s="16"/>
      <c r="BP58" s="16"/>
      <c r="BQ58" s="123"/>
      <c r="BR58" s="118"/>
      <c r="BS58" s="118"/>
      <c r="BT58" s="118"/>
      <c r="BU58" s="118"/>
      <c r="BV58" s="118"/>
      <c r="BW58" s="118"/>
      <c r="BX58" s="118"/>
      <c r="BY58" s="118"/>
      <c r="CA58" s="91"/>
      <c r="CB58" s="226"/>
      <c r="CC58" s="226"/>
      <c r="CD58" s="226"/>
    </row>
    <row r="59" spans="1:82" ht="15" customHeight="1" x14ac:dyDescent="0.25">
      <c r="A59" s="584"/>
      <c r="B59" s="585"/>
      <c r="C59" s="585"/>
      <c r="D59" s="585"/>
      <c r="E59" s="585"/>
      <c r="F59" s="585"/>
      <c r="G59" s="585"/>
      <c r="H59" s="585"/>
      <c r="I59" s="585"/>
      <c r="J59" s="585"/>
      <c r="K59" s="585"/>
      <c r="L59" s="585"/>
      <c r="M59" s="585"/>
      <c r="N59" s="585"/>
      <c r="O59" s="585"/>
      <c r="P59" s="585"/>
      <c r="Q59" s="585"/>
      <c r="R59" s="199"/>
      <c r="S59" s="199"/>
      <c r="T59" s="199"/>
      <c r="U59" s="199"/>
      <c r="V59" s="199"/>
      <c r="W59" s="586" t="s">
        <v>506</v>
      </c>
      <c r="X59" s="587"/>
      <c r="Y59" s="587"/>
      <c r="Z59" s="587"/>
      <c r="AA59" s="587"/>
      <c r="AB59" s="587"/>
      <c r="AC59" s="587"/>
      <c r="AD59" s="587"/>
      <c r="AE59" s="587"/>
      <c r="AF59" s="587"/>
      <c r="AG59" s="587"/>
      <c r="AH59" s="587"/>
      <c r="AI59" s="587"/>
      <c r="AJ59" s="587"/>
      <c r="AK59" s="587"/>
      <c r="AL59" s="587"/>
      <c r="AM59" s="587"/>
      <c r="AN59" s="587"/>
      <c r="AO59" s="587"/>
      <c r="AP59" s="587"/>
      <c r="AQ59" s="587"/>
      <c r="AR59" s="587"/>
      <c r="AS59" s="587"/>
      <c r="AT59" s="587"/>
      <c r="AU59" s="587"/>
      <c r="AV59" s="588"/>
      <c r="AW59" s="124"/>
      <c r="AX59" s="124"/>
      <c r="AY59" s="124"/>
      <c r="AZ59" s="124"/>
      <c r="BA59" s="124"/>
      <c r="BB59" s="124"/>
      <c r="BC59" s="124"/>
      <c r="BD59" s="124"/>
      <c r="BE59" s="124"/>
      <c r="BF59" s="124"/>
      <c r="BG59" s="124"/>
      <c r="BH59" s="124"/>
      <c r="BI59" s="124"/>
      <c r="BJ59" s="124"/>
      <c r="BK59" s="124"/>
      <c r="BL59" s="124"/>
      <c r="BM59" s="124"/>
      <c r="BN59" s="124"/>
      <c r="BO59" s="124"/>
      <c r="BP59" s="124"/>
      <c r="BQ59" s="124"/>
      <c r="BR59" s="125"/>
      <c r="BS59" s="199"/>
      <c r="BT59" s="199"/>
      <c r="BU59" s="199"/>
      <c r="BV59" s="199"/>
      <c r="BW59" s="199"/>
      <c r="BX59" s="199"/>
      <c r="BY59" s="95"/>
    </row>
    <row r="60" spans="1:82" s="15" customFormat="1" ht="9.9499999999999993" customHeight="1" x14ac:dyDescent="0.25">
      <c r="A60" s="596" t="s">
        <v>56</v>
      </c>
      <c r="B60" s="597"/>
      <c r="C60" s="597"/>
      <c r="D60" s="597"/>
      <c r="E60" s="597"/>
      <c r="F60" s="597"/>
      <c r="G60" s="597"/>
      <c r="H60" s="597"/>
      <c r="I60" s="597"/>
      <c r="J60" s="597"/>
      <c r="K60" s="597"/>
      <c r="L60" s="597"/>
      <c r="M60" s="597"/>
      <c r="N60" s="597"/>
      <c r="O60" s="597"/>
      <c r="P60" s="597"/>
      <c r="Q60" s="597"/>
      <c r="R60" s="118"/>
      <c r="S60" s="118"/>
      <c r="T60" s="118"/>
      <c r="U60" s="118"/>
      <c r="V60" s="118"/>
      <c r="W60" s="598" t="s">
        <v>57</v>
      </c>
      <c r="X60" s="599"/>
      <c r="Y60" s="599"/>
      <c r="Z60" s="599"/>
      <c r="AA60" s="599"/>
      <c r="AB60" s="599"/>
      <c r="AC60" s="599"/>
      <c r="AD60" s="599"/>
      <c r="AE60" s="599"/>
      <c r="AF60" s="599"/>
      <c r="AG60" s="599"/>
      <c r="AH60" s="599"/>
      <c r="AI60" s="599"/>
      <c r="AJ60" s="599"/>
      <c r="AK60" s="599"/>
      <c r="AL60" s="599"/>
      <c r="AM60" s="599"/>
      <c r="AN60" s="599"/>
      <c r="AO60" s="599"/>
      <c r="AP60" s="599"/>
      <c r="AQ60" s="599"/>
      <c r="AR60" s="599"/>
      <c r="AS60" s="599"/>
      <c r="AT60" s="599"/>
      <c r="AU60" s="599"/>
      <c r="AV60" s="600"/>
      <c r="AW60" s="126"/>
      <c r="AX60" s="126"/>
      <c r="AY60" s="126"/>
      <c r="AZ60" s="126"/>
      <c r="BA60" s="126"/>
      <c r="BB60" s="126"/>
      <c r="BC60" s="126"/>
      <c r="BD60" s="126"/>
      <c r="BE60" s="126"/>
      <c r="BF60" s="126"/>
      <c r="BG60" s="126"/>
      <c r="BH60" s="126"/>
      <c r="BI60" s="126"/>
      <c r="BJ60" s="126"/>
      <c r="BK60" s="126"/>
      <c r="BL60" s="126"/>
      <c r="BM60" s="126"/>
      <c r="BN60" s="126"/>
      <c r="BO60" s="126"/>
      <c r="BP60" s="126"/>
      <c r="BQ60" s="126"/>
      <c r="BR60" s="200"/>
      <c r="BS60" s="118"/>
      <c r="BT60" s="118"/>
      <c r="BU60" s="118"/>
      <c r="BV60" s="118"/>
      <c r="BW60" s="118"/>
      <c r="BX60" s="118"/>
      <c r="BY60" s="118"/>
      <c r="CA60" s="91"/>
      <c r="CB60" s="226"/>
      <c r="CC60" s="226"/>
      <c r="CD60" s="226"/>
    </row>
    <row r="61" spans="1:82" ht="12.95" customHeight="1" x14ac:dyDescent="0.25">
      <c r="A61" s="127" t="s">
        <v>58</v>
      </c>
      <c r="B61" s="396" t="s">
        <v>535</v>
      </c>
      <c r="C61" s="379"/>
      <c r="D61" s="199" t="s">
        <v>58</v>
      </c>
      <c r="E61" s="608" t="s">
        <v>533</v>
      </c>
      <c r="F61" s="575"/>
      <c r="G61" s="575"/>
      <c r="H61" s="575"/>
      <c r="I61" s="575"/>
      <c r="J61" s="575"/>
      <c r="K61" s="575"/>
      <c r="L61" s="575"/>
      <c r="M61" s="609">
        <v>20</v>
      </c>
      <c r="N61" s="609"/>
      <c r="O61" s="396" t="s">
        <v>472</v>
      </c>
      <c r="P61" s="379"/>
      <c r="Q61" s="199" t="s">
        <v>59</v>
      </c>
      <c r="R61" s="199"/>
      <c r="S61" s="199"/>
      <c r="T61" s="199"/>
      <c r="U61" s="199"/>
      <c r="V61" s="199"/>
      <c r="W61" s="199"/>
      <c r="X61" s="199"/>
      <c r="Y61" s="199"/>
      <c r="Z61" s="199"/>
      <c r="AA61" s="199"/>
      <c r="AB61" s="199"/>
      <c r="AC61" s="199"/>
      <c r="AD61" s="199"/>
      <c r="AE61" s="199"/>
      <c r="AF61" s="199"/>
      <c r="AG61" s="199"/>
      <c r="AH61" s="199"/>
      <c r="AI61" s="199"/>
      <c r="AJ61" s="199"/>
      <c r="AK61" s="199"/>
      <c r="AL61" s="199"/>
      <c r="AM61" s="199"/>
      <c r="AN61" s="199"/>
      <c r="AO61" s="199"/>
      <c r="AP61" s="199"/>
      <c r="AQ61" s="199"/>
      <c r="AR61" s="199"/>
      <c r="AS61" s="199"/>
      <c r="AT61" s="199"/>
      <c r="AU61" s="199"/>
      <c r="AV61" s="17"/>
      <c r="AW61" s="10"/>
      <c r="AX61" s="10"/>
      <c r="AY61" s="10"/>
      <c r="AZ61" s="10"/>
      <c r="BA61" s="10"/>
      <c r="BB61" s="10"/>
      <c r="BC61" s="10"/>
      <c r="BD61" s="10"/>
      <c r="BE61" s="10"/>
      <c r="BF61" s="10"/>
      <c r="BG61" s="10"/>
      <c r="BH61" s="10"/>
      <c r="BI61" s="10"/>
      <c r="BJ61" s="10"/>
      <c r="BK61" s="10"/>
      <c r="BL61" s="10"/>
      <c r="BM61" s="10"/>
      <c r="BN61" s="10"/>
      <c r="BO61" s="10"/>
      <c r="BP61" s="10"/>
      <c r="BQ61" s="10"/>
      <c r="BR61" s="201"/>
      <c r="BS61" s="201"/>
      <c r="BT61" s="201"/>
      <c r="BU61" s="201"/>
      <c r="BV61" s="201"/>
      <c r="BW61" s="201"/>
      <c r="BX61" s="201"/>
    </row>
    <row r="62" spans="1:82" ht="5.25" customHeight="1" thickBot="1" x14ac:dyDescent="0.3">
      <c r="A62" s="128"/>
      <c r="B62" s="129"/>
      <c r="C62" s="129"/>
      <c r="D62" s="129"/>
      <c r="E62" s="129"/>
      <c r="F62" s="129"/>
      <c r="G62" s="129"/>
      <c r="H62" s="129"/>
      <c r="I62" s="129"/>
      <c r="J62" s="129"/>
      <c r="K62" s="129"/>
      <c r="L62" s="129"/>
      <c r="M62" s="129"/>
      <c r="N62" s="129"/>
      <c r="O62" s="129"/>
      <c r="P62" s="129"/>
      <c r="Q62" s="129"/>
      <c r="R62" s="129"/>
      <c r="S62" s="129"/>
      <c r="T62" s="129"/>
      <c r="U62" s="129"/>
      <c r="V62" s="129"/>
      <c r="W62" s="129"/>
      <c r="X62" s="129"/>
      <c r="Y62" s="129"/>
      <c r="Z62" s="129"/>
      <c r="AA62" s="129"/>
      <c r="AB62" s="129"/>
      <c r="AC62" s="129"/>
      <c r="AD62" s="129"/>
      <c r="AE62" s="129"/>
      <c r="AF62" s="129"/>
      <c r="AG62" s="129"/>
      <c r="AH62" s="129"/>
      <c r="AI62" s="129"/>
      <c r="AJ62" s="129"/>
      <c r="AK62" s="129"/>
      <c r="AL62" s="129"/>
      <c r="AM62" s="129"/>
      <c r="AN62" s="129"/>
      <c r="AO62" s="129"/>
      <c r="AP62" s="129"/>
      <c r="AQ62" s="129"/>
      <c r="AR62" s="18"/>
      <c r="AS62" s="18"/>
      <c r="AT62" s="18"/>
      <c r="AU62" s="18"/>
      <c r="AV62" s="19"/>
      <c r="AW62" s="20"/>
      <c r="AX62" s="20"/>
      <c r="AY62" s="20"/>
      <c r="AZ62" s="20"/>
      <c r="BA62" s="20"/>
      <c r="BB62" s="20"/>
      <c r="BC62" s="20"/>
      <c r="BD62" s="20"/>
      <c r="BE62" s="20"/>
      <c r="BF62" s="20"/>
      <c r="BG62" s="20"/>
      <c r="BH62" s="20"/>
      <c r="BI62" s="20"/>
      <c r="BJ62" s="20"/>
      <c r="BK62" s="20"/>
      <c r="BL62" s="20"/>
      <c r="BM62" s="20"/>
      <c r="BN62" s="20"/>
      <c r="BO62" s="20"/>
      <c r="BP62" s="20"/>
      <c r="BQ62" s="20"/>
      <c r="BR62" s="25"/>
      <c r="BS62" s="25"/>
      <c r="BT62" s="25"/>
      <c r="BU62" s="25"/>
      <c r="BV62" s="25"/>
      <c r="BW62" s="25"/>
      <c r="BX62" s="25"/>
    </row>
    <row r="63" spans="1:82" ht="9" customHeight="1" x14ac:dyDescent="0.25">
      <c r="A63" s="130"/>
      <c r="B63" s="130"/>
      <c r="C63" s="130"/>
      <c r="D63" s="130"/>
      <c r="E63" s="130"/>
      <c r="F63" s="130"/>
      <c r="G63" s="130"/>
      <c r="H63" s="130"/>
      <c r="I63" s="130"/>
      <c r="J63" s="130"/>
      <c r="K63" s="130"/>
      <c r="L63" s="130"/>
      <c r="M63" s="130"/>
      <c r="N63" s="130"/>
      <c r="O63" s="130"/>
      <c r="P63" s="130"/>
      <c r="Q63" s="130"/>
      <c r="R63" s="130"/>
      <c r="S63" s="130"/>
      <c r="T63" s="130"/>
      <c r="U63" s="130"/>
      <c r="V63" s="130"/>
      <c r="W63" s="130"/>
      <c r="X63" s="130"/>
      <c r="Y63" s="201"/>
      <c r="Z63" s="201"/>
      <c r="AA63" s="201"/>
      <c r="AB63" s="201"/>
      <c r="AC63" s="201"/>
      <c r="AD63" s="201"/>
      <c r="AE63" s="201"/>
      <c r="AF63" s="201"/>
      <c r="AG63" s="201"/>
      <c r="AH63" s="201"/>
      <c r="AI63" s="201"/>
      <c r="AJ63" s="201"/>
      <c r="AK63" s="201"/>
      <c r="AL63" s="201"/>
      <c r="AM63" s="201"/>
      <c r="AN63" s="201"/>
      <c r="AO63" s="201"/>
      <c r="AP63" s="201"/>
      <c r="AQ63" s="201"/>
      <c r="AR63" s="201"/>
      <c r="AS63" s="201"/>
      <c r="AT63" s="201"/>
      <c r="AU63" s="201"/>
      <c r="AV63" s="201"/>
      <c r="AW63" s="10"/>
      <c r="AX63" s="10"/>
      <c r="AY63" s="10"/>
      <c r="AZ63" s="10"/>
      <c r="BA63" s="10"/>
      <c r="BB63" s="10"/>
      <c r="BC63" s="10"/>
      <c r="BD63" s="10"/>
      <c r="BE63" s="10"/>
      <c r="BF63" s="10"/>
      <c r="BG63" s="10"/>
      <c r="BH63" s="10"/>
      <c r="BI63" s="10"/>
      <c r="BJ63" s="10"/>
      <c r="BK63" s="10"/>
      <c r="BL63" s="10"/>
      <c r="BM63" s="10"/>
      <c r="BN63" s="10"/>
      <c r="BO63" s="10"/>
      <c r="BP63" s="10"/>
      <c r="BQ63" s="10"/>
      <c r="BR63" s="201"/>
      <c r="BS63" s="201"/>
      <c r="BT63" s="201"/>
      <c r="BU63" s="201"/>
      <c r="BV63" s="201"/>
      <c r="BW63" s="201"/>
      <c r="BX63" s="201"/>
    </row>
    <row r="64" spans="1:82" s="227" customFormat="1" ht="9.9499999999999993" customHeight="1" x14ac:dyDescent="0.25">
      <c r="A64" s="602" t="s">
        <v>243</v>
      </c>
      <c r="B64" s="603"/>
      <c r="C64" s="603"/>
      <c r="D64" s="603"/>
      <c r="E64" s="603"/>
      <c r="F64" s="603"/>
      <c r="G64" s="603"/>
      <c r="H64" s="603"/>
      <c r="I64" s="603"/>
      <c r="J64" s="603"/>
      <c r="K64" s="603"/>
      <c r="L64" s="603"/>
      <c r="M64" s="603"/>
      <c r="N64" s="603"/>
      <c r="O64" s="603"/>
      <c r="P64" s="603"/>
      <c r="Q64" s="603"/>
      <c r="R64" s="603"/>
      <c r="S64" s="603"/>
      <c r="T64" s="603"/>
      <c r="U64" s="603"/>
      <c r="V64" s="603"/>
      <c r="W64" s="603"/>
      <c r="X64" s="603"/>
      <c r="Y64" s="603"/>
      <c r="Z64" s="603"/>
      <c r="AA64" s="603"/>
      <c r="AB64" s="603"/>
      <c r="AC64" s="603"/>
      <c r="AD64" s="603"/>
      <c r="AE64" s="603"/>
      <c r="AF64" s="603"/>
      <c r="AG64" s="603"/>
      <c r="AH64" s="603"/>
      <c r="AI64" s="603"/>
      <c r="AJ64" s="603"/>
      <c r="AK64" s="603"/>
      <c r="AL64" s="603"/>
      <c r="AM64" s="603"/>
      <c r="AN64" s="603"/>
      <c r="AO64" s="603"/>
      <c r="AP64" s="603"/>
      <c r="AQ64" s="603"/>
      <c r="AR64" s="603"/>
      <c r="AS64" s="603"/>
      <c r="AT64" s="603"/>
      <c r="AU64" s="603"/>
      <c r="AV64" s="603"/>
      <c r="AW64" s="604"/>
      <c r="AX64" s="604"/>
      <c r="AY64" s="604"/>
      <c r="AZ64" s="604"/>
      <c r="BA64" s="604"/>
      <c r="BB64" s="604"/>
      <c r="BC64" s="604"/>
      <c r="BD64" s="604"/>
      <c r="BE64" s="604"/>
      <c r="BF64" s="604"/>
      <c r="BG64" s="604"/>
      <c r="BH64" s="604"/>
      <c r="BI64" s="604"/>
      <c r="BJ64" s="604"/>
      <c r="BK64" s="604"/>
      <c r="BL64" s="604"/>
      <c r="BM64" s="604"/>
      <c r="BN64" s="604"/>
      <c r="BO64" s="604"/>
      <c r="BP64" s="604"/>
      <c r="BQ64" s="604"/>
      <c r="BR64" s="603"/>
      <c r="BS64" s="603"/>
      <c r="BT64" s="603"/>
      <c r="BU64" s="603"/>
      <c r="BV64" s="603"/>
      <c r="BW64" s="603"/>
      <c r="BX64" s="603"/>
      <c r="CA64" s="91"/>
      <c r="CB64" s="228"/>
      <c r="CC64" s="228"/>
      <c r="CD64" s="228"/>
    </row>
    <row r="65" spans="1:82" s="227" customFormat="1" ht="41.25" customHeight="1" x14ac:dyDescent="0.25">
      <c r="A65" s="602" t="s">
        <v>244</v>
      </c>
      <c r="B65" s="603"/>
      <c r="C65" s="603"/>
      <c r="D65" s="603"/>
      <c r="E65" s="603"/>
      <c r="F65" s="603"/>
      <c r="G65" s="603"/>
      <c r="H65" s="603"/>
      <c r="I65" s="603"/>
      <c r="J65" s="603"/>
      <c r="K65" s="603"/>
      <c r="L65" s="603"/>
      <c r="M65" s="603"/>
      <c r="N65" s="603"/>
      <c r="O65" s="603"/>
      <c r="P65" s="603"/>
      <c r="Q65" s="603"/>
      <c r="R65" s="603"/>
      <c r="S65" s="603"/>
      <c r="T65" s="603"/>
      <c r="U65" s="603"/>
      <c r="V65" s="603"/>
      <c r="W65" s="603"/>
      <c r="X65" s="603"/>
      <c r="Y65" s="603"/>
      <c r="Z65" s="603"/>
      <c r="AA65" s="603"/>
      <c r="AB65" s="603"/>
      <c r="AC65" s="603"/>
      <c r="AD65" s="603"/>
      <c r="AE65" s="603"/>
      <c r="AF65" s="603"/>
      <c r="AG65" s="603"/>
      <c r="AH65" s="603"/>
      <c r="AI65" s="603"/>
      <c r="AJ65" s="603"/>
      <c r="AK65" s="603"/>
      <c r="AL65" s="603"/>
      <c r="AM65" s="603"/>
      <c r="AN65" s="603"/>
      <c r="AO65" s="603"/>
      <c r="AP65" s="603"/>
      <c r="AQ65" s="603"/>
      <c r="AR65" s="603"/>
      <c r="AS65" s="603"/>
      <c r="AT65" s="603"/>
      <c r="AU65" s="603"/>
      <c r="AV65" s="603"/>
      <c r="AW65" s="604"/>
      <c r="AX65" s="604"/>
      <c r="AY65" s="604"/>
      <c r="AZ65" s="604"/>
      <c r="BA65" s="604"/>
      <c r="BB65" s="604"/>
      <c r="BC65" s="604"/>
      <c r="BD65" s="604"/>
      <c r="BE65" s="604"/>
      <c r="BF65" s="604"/>
      <c r="BG65" s="604"/>
      <c r="BH65" s="604"/>
      <c r="BI65" s="604"/>
      <c r="BJ65" s="604"/>
      <c r="BK65" s="604"/>
      <c r="BL65" s="604"/>
      <c r="BM65" s="604"/>
      <c r="BN65" s="604"/>
      <c r="BO65" s="604"/>
      <c r="BP65" s="604"/>
      <c r="BQ65" s="604"/>
      <c r="BR65" s="603"/>
      <c r="BS65" s="603"/>
      <c r="BT65" s="603"/>
      <c r="BU65" s="603"/>
      <c r="BV65" s="603"/>
      <c r="BW65" s="603"/>
      <c r="BX65" s="603"/>
      <c r="CA65" s="91"/>
      <c r="CB65" s="228"/>
      <c r="CC65" s="228"/>
      <c r="CD65" s="228"/>
    </row>
    <row r="66" spans="1:82" s="227" customFormat="1" ht="20.100000000000001" customHeight="1" x14ac:dyDescent="0.25">
      <c r="A66" s="602" t="s">
        <v>282</v>
      </c>
      <c r="B66" s="603"/>
      <c r="C66" s="603"/>
      <c r="D66" s="603"/>
      <c r="E66" s="603"/>
      <c r="F66" s="603"/>
      <c r="G66" s="603"/>
      <c r="H66" s="603"/>
      <c r="I66" s="603"/>
      <c r="J66" s="603"/>
      <c r="K66" s="603"/>
      <c r="L66" s="603"/>
      <c r="M66" s="603"/>
      <c r="N66" s="603"/>
      <c r="O66" s="603"/>
      <c r="P66" s="603"/>
      <c r="Q66" s="603"/>
      <c r="R66" s="603"/>
      <c r="S66" s="603"/>
      <c r="T66" s="603"/>
      <c r="U66" s="603"/>
      <c r="V66" s="603"/>
      <c r="W66" s="603"/>
      <c r="X66" s="603"/>
      <c r="Y66" s="603"/>
      <c r="Z66" s="603"/>
      <c r="AA66" s="603"/>
      <c r="AB66" s="603"/>
      <c r="AC66" s="603"/>
      <c r="AD66" s="603"/>
      <c r="AE66" s="603"/>
      <c r="AF66" s="603"/>
      <c r="AG66" s="603"/>
      <c r="AH66" s="603"/>
      <c r="AI66" s="603"/>
      <c r="AJ66" s="603"/>
      <c r="AK66" s="603"/>
      <c r="AL66" s="603"/>
      <c r="AM66" s="603"/>
      <c r="AN66" s="603"/>
      <c r="AO66" s="603"/>
      <c r="AP66" s="603"/>
      <c r="AQ66" s="603"/>
      <c r="AR66" s="603"/>
      <c r="AS66" s="603"/>
      <c r="AT66" s="603"/>
      <c r="AU66" s="603"/>
      <c r="AV66" s="603"/>
      <c r="AW66" s="604"/>
      <c r="AX66" s="604"/>
      <c r="AY66" s="604"/>
      <c r="AZ66" s="604"/>
      <c r="BA66" s="604"/>
      <c r="BB66" s="604"/>
      <c r="BC66" s="604"/>
      <c r="BD66" s="604"/>
      <c r="BE66" s="604"/>
      <c r="BF66" s="604"/>
      <c r="BG66" s="604"/>
      <c r="BH66" s="604"/>
      <c r="BI66" s="604"/>
      <c r="BJ66" s="604"/>
      <c r="BK66" s="604"/>
      <c r="BL66" s="604"/>
      <c r="BM66" s="604"/>
      <c r="BN66" s="604"/>
      <c r="BO66" s="604"/>
      <c r="BP66" s="604"/>
      <c r="BQ66" s="604"/>
      <c r="BR66" s="603"/>
      <c r="BS66" s="603"/>
      <c r="BT66" s="603"/>
      <c r="BU66" s="603"/>
      <c r="BV66" s="603"/>
      <c r="BW66" s="603"/>
      <c r="BX66" s="603"/>
      <c r="CA66" s="91"/>
      <c r="CB66" s="228"/>
      <c r="CC66" s="228"/>
      <c r="CD66" s="228"/>
    </row>
    <row r="67" spans="1:82" s="227" customFormat="1" ht="32.25" customHeight="1" x14ac:dyDescent="0.25">
      <c r="A67" s="602" t="s">
        <v>262</v>
      </c>
      <c r="B67" s="603"/>
      <c r="C67" s="603"/>
      <c r="D67" s="603"/>
      <c r="E67" s="603"/>
      <c r="F67" s="603"/>
      <c r="G67" s="603"/>
      <c r="H67" s="603"/>
      <c r="I67" s="603"/>
      <c r="J67" s="603"/>
      <c r="K67" s="603"/>
      <c r="L67" s="603"/>
      <c r="M67" s="603"/>
      <c r="N67" s="603"/>
      <c r="O67" s="603"/>
      <c r="P67" s="603"/>
      <c r="Q67" s="603"/>
      <c r="R67" s="603"/>
      <c r="S67" s="603"/>
      <c r="T67" s="603"/>
      <c r="U67" s="603"/>
      <c r="V67" s="603"/>
      <c r="W67" s="603"/>
      <c r="X67" s="603"/>
      <c r="Y67" s="603"/>
      <c r="Z67" s="603"/>
      <c r="AA67" s="603"/>
      <c r="AB67" s="603"/>
      <c r="AC67" s="603"/>
      <c r="AD67" s="603"/>
      <c r="AE67" s="603"/>
      <c r="AF67" s="603"/>
      <c r="AG67" s="603"/>
      <c r="AH67" s="603"/>
      <c r="AI67" s="603"/>
      <c r="AJ67" s="603"/>
      <c r="AK67" s="603"/>
      <c r="AL67" s="603"/>
      <c r="AM67" s="603"/>
      <c r="AN67" s="603"/>
      <c r="AO67" s="603"/>
      <c r="AP67" s="603"/>
      <c r="AQ67" s="603"/>
      <c r="AR67" s="603"/>
      <c r="AS67" s="603"/>
      <c r="AT67" s="603"/>
      <c r="AU67" s="603"/>
      <c r="AV67" s="603"/>
      <c r="AW67" s="604"/>
      <c r="AX67" s="604"/>
      <c r="AY67" s="604"/>
      <c r="AZ67" s="604"/>
      <c r="BA67" s="604"/>
      <c r="BB67" s="604"/>
      <c r="BC67" s="604"/>
      <c r="BD67" s="604"/>
      <c r="BE67" s="604"/>
      <c r="BF67" s="604"/>
      <c r="BG67" s="604"/>
      <c r="BH67" s="604"/>
      <c r="BI67" s="604"/>
      <c r="BJ67" s="604"/>
      <c r="BK67" s="604"/>
      <c r="BL67" s="604"/>
      <c r="BM67" s="604"/>
      <c r="BN67" s="604"/>
      <c r="BO67" s="604"/>
      <c r="BP67" s="604"/>
      <c r="BQ67" s="604"/>
      <c r="BR67" s="603"/>
      <c r="BS67" s="603"/>
      <c r="BT67" s="603"/>
      <c r="BU67" s="603"/>
      <c r="BV67" s="603"/>
      <c r="BW67" s="603"/>
      <c r="BX67" s="603"/>
      <c r="CA67" s="91"/>
      <c r="CB67" s="228"/>
      <c r="CC67" s="228"/>
      <c r="CD67" s="228"/>
    </row>
    <row r="68" spans="1:82" s="227" customFormat="1" ht="9.9499999999999993" customHeight="1" x14ac:dyDescent="0.25">
      <c r="A68" s="602" t="s">
        <v>245</v>
      </c>
      <c r="B68" s="603"/>
      <c r="C68" s="603"/>
      <c r="D68" s="603"/>
      <c r="E68" s="603"/>
      <c r="F68" s="603"/>
      <c r="G68" s="603"/>
      <c r="H68" s="603"/>
      <c r="I68" s="603"/>
      <c r="J68" s="603"/>
      <c r="K68" s="603"/>
      <c r="L68" s="603"/>
      <c r="M68" s="603"/>
      <c r="N68" s="603"/>
      <c r="O68" s="603"/>
      <c r="P68" s="603"/>
      <c r="Q68" s="603"/>
      <c r="R68" s="603"/>
      <c r="S68" s="603"/>
      <c r="T68" s="603"/>
      <c r="U68" s="603"/>
      <c r="V68" s="603"/>
      <c r="W68" s="603"/>
      <c r="X68" s="603"/>
      <c r="Y68" s="603"/>
      <c r="Z68" s="603"/>
      <c r="AA68" s="603"/>
      <c r="AB68" s="603"/>
      <c r="AC68" s="603"/>
      <c r="AD68" s="603"/>
      <c r="AE68" s="603"/>
      <c r="AF68" s="603"/>
      <c r="AG68" s="603"/>
      <c r="AH68" s="603"/>
      <c r="AI68" s="603"/>
      <c r="AJ68" s="603"/>
      <c r="AK68" s="603"/>
      <c r="AL68" s="603"/>
      <c r="AM68" s="603"/>
      <c r="AN68" s="603"/>
      <c r="AO68" s="603"/>
      <c r="AP68" s="603"/>
      <c r="AQ68" s="603"/>
      <c r="AR68" s="603"/>
      <c r="AS68" s="603"/>
      <c r="AT68" s="603"/>
      <c r="AU68" s="603"/>
      <c r="AV68" s="603"/>
      <c r="AW68" s="604"/>
      <c r="AX68" s="604"/>
      <c r="AY68" s="604"/>
      <c r="AZ68" s="604"/>
      <c r="BA68" s="604"/>
      <c r="BB68" s="604"/>
      <c r="BC68" s="604"/>
      <c r="BD68" s="604"/>
      <c r="BE68" s="604"/>
      <c r="BF68" s="604"/>
      <c r="BG68" s="604"/>
      <c r="BH68" s="604"/>
      <c r="BI68" s="604"/>
      <c r="BJ68" s="604"/>
      <c r="BK68" s="604"/>
      <c r="BL68" s="604"/>
      <c r="BM68" s="604"/>
      <c r="BN68" s="604"/>
      <c r="BO68" s="604"/>
      <c r="BP68" s="604"/>
      <c r="BQ68" s="604"/>
      <c r="BR68" s="603"/>
      <c r="BS68" s="603"/>
      <c r="BT68" s="603"/>
      <c r="BU68" s="603"/>
      <c r="BV68" s="603"/>
      <c r="BW68" s="603"/>
      <c r="BX68" s="603"/>
      <c r="CA68" s="91"/>
      <c r="CB68" s="228"/>
      <c r="CC68" s="228"/>
      <c r="CD68" s="228"/>
    </row>
    <row r="69" spans="1:82" s="227" customFormat="1" ht="9.9499999999999993" customHeight="1" x14ac:dyDescent="0.25">
      <c r="A69" s="605" t="s">
        <v>246</v>
      </c>
      <c r="B69" s="606"/>
      <c r="C69" s="606"/>
      <c r="D69" s="606"/>
      <c r="E69" s="606"/>
      <c r="F69" s="606"/>
      <c r="G69" s="606"/>
      <c r="H69" s="606"/>
      <c r="I69" s="606"/>
      <c r="J69" s="606"/>
      <c r="K69" s="606"/>
      <c r="L69" s="606"/>
      <c r="M69" s="606"/>
      <c r="N69" s="606"/>
      <c r="O69" s="606"/>
      <c r="P69" s="606"/>
      <c r="Q69" s="606"/>
      <c r="R69" s="606"/>
      <c r="S69" s="606"/>
      <c r="T69" s="606"/>
      <c r="U69" s="606"/>
      <c r="V69" s="606"/>
      <c r="W69" s="606"/>
      <c r="X69" s="606"/>
      <c r="Y69" s="606"/>
      <c r="Z69" s="606"/>
      <c r="AA69" s="606"/>
      <c r="AB69" s="606"/>
      <c r="AC69" s="606"/>
      <c r="AD69" s="606"/>
      <c r="AE69" s="606"/>
      <c r="AF69" s="606"/>
      <c r="AG69" s="606"/>
      <c r="AH69" s="606"/>
      <c r="AI69" s="606"/>
      <c r="AJ69" s="606"/>
      <c r="AK69" s="606"/>
      <c r="AL69" s="606"/>
      <c r="AM69" s="606"/>
      <c r="AN69" s="606"/>
      <c r="AO69" s="606"/>
      <c r="AP69" s="606"/>
      <c r="AQ69" s="606"/>
      <c r="AR69" s="606"/>
      <c r="AS69" s="606"/>
      <c r="AT69" s="606"/>
      <c r="AU69" s="606"/>
      <c r="AV69" s="606"/>
      <c r="AW69" s="607"/>
      <c r="AX69" s="607"/>
      <c r="AY69" s="607"/>
      <c r="AZ69" s="607"/>
      <c r="BA69" s="607"/>
      <c r="BB69" s="607"/>
      <c r="BC69" s="607"/>
      <c r="BD69" s="607"/>
      <c r="BE69" s="607"/>
      <c r="BF69" s="607"/>
      <c r="BG69" s="607"/>
      <c r="BH69" s="607"/>
      <c r="BI69" s="607"/>
      <c r="BJ69" s="607"/>
      <c r="BK69" s="607"/>
      <c r="BL69" s="607"/>
      <c r="BM69" s="607"/>
      <c r="BN69" s="607"/>
      <c r="BO69" s="607"/>
      <c r="BP69" s="607"/>
      <c r="BQ69" s="607"/>
      <c r="BR69" s="606"/>
      <c r="BS69" s="606"/>
      <c r="BT69" s="606"/>
      <c r="BU69" s="606"/>
      <c r="BV69" s="606"/>
      <c r="BW69" s="606"/>
      <c r="BX69" s="606"/>
      <c r="CA69" s="91"/>
      <c r="CB69" s="228"/>
      <c r="CC69" s="228"/>
      <c r="CD69" s="228"/>
    </row>
    <row r="70" spans="1:82" s="227" customFormat="1" ht="9.9499999999999993" customHeight="1" x14ac:dyDescent="0.25">
      <c r="A70" s="605" t="s">
        <v>247</v>
      </c>
      <c r="B70" s="606"/>
      <c r="C70" s="606"/>
      <c r="D70" s="606"/>
      <c r="E70" s="606"/>
      <c r="F70" s="606"/>
      <c r="G70" s="606"/>
      <c r="H70" s="606"/>
      <c r="I70" s="606"/>
      <c r="J70" s="606"/>
      <c r="K70" s="606"/>
      <c r="L70" s="606"/>
      <c r="M70" s="606"/>
      <c r="N70" s="606"/>
      <c r="O70" s="606"/>
      <c r="P70" s="606"/>
      <c r="Q70" s="606"/>
      <c r="R70" s="606"/>
      <c r="S70" s="606"/>
      <c r="T70" s="606"/>
      <c r="U70" s="606"/>
      <c r="V70" s="606"/>
      <c r="W70" s="606"/>
      <c r="X70" s="606"/>
      <c r="Y70" s="606"/>
      <c r="Z70" s="606"/>
      <c r="AA70" s="606"/>
      <c r="AB70" s="606"/>
      <c r="AC70" s="606"/>
      <c r="AD70" s="606"/>
      <c r="AE70" s="606"/>
      <c r="AF70" s="606"/>
      <c r="AG70" s="606"/>
      <c r="AH70" s="606"/>
      <c r="AI70" s="606"/>
      <c r="AJ70" s="606"/>
      <c r="AK70" s="606"/>
      <c r="AL70" s="606"/>
      <c r="AM70" s="606"/>
      <c r="AN70" s="606"/>
      <c r="AO70" s="606"/>
      <c r="AP70" s="606"/>
      <c r="AQ70" s="606"/>
      <c r="AR70" s="606"/>
      <c r="AS70" s="606"/>
      <c r="AT70" s="606"/>
      <c r="AU70" s="606"/>
      <c r="AV70" s="606"/>
      <c r="AW70" s="607"/>
      <c r="AX70" s="607"/>
      <c r="AY70" s="607"/>
      <c r="AZ70" s="607"/>
      <c r="BA70" s="607"/>
      <c r="BB70" s="607"/>
      <c r="BC70" s="607"/>
      <c r="BD70" s="607"/>
      <c r="BE70" s="607"/>
      <c r="BF70" s="607"/>
      <c r="BG70" s="607"/>
      <c r="BH70" s="607"/>
      <c r="BI70" s="607"/>
      <c r="BJ70" s="607"/>
      <c r="BK70" s="607"/>
      <c r="BL70" s="607"/>
      <c r="BM70" s="607"/>
      <c r="BN70" s="607"/>
      <c r="BO70" s="607"/>
      <c r="BP70" s="607"/>
      <c r="BQ70" s="607"/>
      <c r="BR70" s="606"/>
      <c r="BS70" s="606"/>
      <c r="BT70" s="606"/>
      <c r="BU70" s="606"/>
      <c r="BV70" s="606"/>
      <c r="BW70" s="606"/>
      <c r="BX70" s="606"/>
      <c r="CA70" s="91"/>
      <c r="CB70" s="228"/>
      <c r="CC70" s="228"/>
      <c r="CD70" s="228"/>
    </row>
    <row r="71" spans="1:82" s="227" customFormat="1" ht="9.9499999999999993" customHeight="1" x14ac:dyDescent="0.25">
      <c r="A71" s="605" t="s">
        <v>248</v>
      </c>
      <c r="B71" s="606"/>
      <c r="C71" s="606"/>
      <c r="D71" s="606"/>
      <c r="E71" s="606"/>
      <c r="F71" s="606"/>
      <c r="G71" s="606"/>
      <c r="H71" s="606"/>
      <c r="I71" s="606"/>
      <c r="J71" s="606"/>
      <c r="K71" s="606"/>
      <c r="L71" s="606"/>
      <c r="M71" s="606"/>
      <c r="N71" s="606"/>
      <c r="O71" s="606"/>
      <c r="P71" s="606"/>
      <c r="Q71" s="606"/>
      <c r="R71" s="606"/>
      <c r="S71" s="606"/>
      <c r="T71" s="606"/>
      <c r="U71" s="606"/>
      <c r="V71" s="606"/>
      <c r="W71" s="606"/>
      <c r="X71" s="606"/>
      <c r="Y71" s="606"/>
      <c r="Z71" s="606"/>
      <c r="AA71" s="606"/>
      <c r="AB71" s="606"/>
      <c r="AC71" s="606"/>
      <c r="AD71" s="606"/>
      <c r="AE71" s="606"/>
      <c r="AF71" s="606"/>
      <c r="AG71" s="606"/>
      <c r="AH71" s="606"/>
      <c r="AI71" s="606"/>
      <c r="AJ71" s="606"/>
      <c r="AK71" s="606"/>
      <c r="AL71" s="606"/>
      <c r="AM71" s="606"/>
      <c r="AN71" s="606"/>
      <c r="AO71" s="606"/>
      <c r="AP71" s="606"/>
      <c r="AQ71" s="606"/>
      <c r="AR71" s="606"/>
      <c r="AS71" s="606"/>
      <c r="AT71" s="606"/>
      <c r="AU71" s="606"/>
      <c r="AV71" s="606"/>
      <c r="AW71" s="607"/>
      <c r="AX71" s="607"/>
      <c r="AY71" s="607"/>
      <c r="AZ71" s="607"/>
      <c r="BA71" s="607"/>
      <c r="BB71" s="607"/>
      <c r="BC71" s="607"/>
      <c r="BD71" s="607"/>
      <c r="BE71" s="607"/>
      <c r="BF71" s="607"/>
      <c r="BG71" s="607"/>
      <c r="BH71" s="607"/>
      <c r="BI71" s="607"/>
      <c r="BJ71" s="607"/>
      <c r="BK71" s="607"/>
      <c r="BL71" s="607"/>
      <c r="BM71" s="607"/>
      <c r="BN71" s="607"/>
      <c r="BO71" s="607"/>
      <c r="BP71" s="607"/>
      <c r="BQ71" s="607"/>
      <c r="BR71" s="606"/>
      <c r="BS71" s="606"/>
      <c r="BT71" s="606"/>
      <c r="BU71" s="606"/>
      <c r="BV71" s="606"/>
      <c r="BW71" s="606"/>
      <c r="BX71" s="606"/>
      <c r="CA71" s="91"/>
      <c r="CB71" s="228"/>
      <c r="CC71" s="228"/>
      <c r="CD71" s="228"/>
    </row>
    <row r="72" spans="1:82" s="227" customFormat="1" ht="20.100000000000001" customHeight="1" x14ac:dyDescent="0.25">
      <c r="A72" s="602"/>
      <c r="B72" s="603"/>
      <c r="C72" s="603"/>
      <c r="D72" s="603"/>
      <c r="E72" s="603"/>
      <c r="F72" s="603"/>
      <c r="G72" s="603"/>
      <c r="H72" s="603"/>
      <c r="I72" s="603"/>
      <c r="J72" s="603"/>
      <c r="K72" s="603"/>
      <c r="L72" s="603"/>
      <c r="M72" s="603"/>
      <c r="N72" s="603"/>
      <c r="O72" s="603"/>
      <c r="P72" s="603"/>
      <c r="Q72" s="603"/>
      <c r="R72" s="603"/>
      <c r="S72" s="603"/>
      <c r="T72" s="603"/>
      <c r="U72" s="603"/>
      <c r="V72" s="603"/>
      <c r="W72" s="603"/>
      <c r="X72" s="603"/>
      <c r="Y72" s="603"/>
      <c r="Z72" s="603"/>
      <c r="AA72" s="603"/>
      <c r="AB72" s="603"/>
      <c r="AC72" s="603"/>
      <c r="AD72" s="603"/>
      <c r="AE72" s="603"/>
      <c r="AF72" s="603"/>
      <c r="AG72" s="603"/>
      <c r="AH72" s="603"/>
      <c r="AI72" s="603"/>
      <c r="AJ72" s="603"/>
      <c r="AK72" s="603"/>
      <c r="AL72" s="603"/>
      <c r="AM72" s="603"/>
      <c r="AN72" s="603"/>
      <c r="AO72" s="603"/>
      <c r="AP72" s="603"/>
      <c r="AQ72" s="603"/>
      <c r="AR72" s="603"/>
      <c r="AS72" s="603"/>
      <c r="AT72" s="603"/>
      <c r="AU72" s="603"/>
      <c r="AV72" s="603"/>
      <c r="AW72" s="604"/>
      <c r="AX72" s="604"/>
      <c r="AY72" s="604"/>
      <c r="AZ72" s="604"/>
      <c r="BA72" s="604"/>
      <c r="BB72" s="604"/>
      <c r="BC72" s="604"/>
      <c r="BD72" s="604"/>
      <c r="BE72" s="604"/>
      <c r="BF72" s="604"/>
      <c r="BG72" s="604"/>
      <c r="BH72" s="604"/>
      <c r="BI72" s="604"/>
      <c r="BJ72" s="604"/>
      <c r="BK72" s="604"/>
      <c r="BL72" s="604"/>
      <c r="BM72" s="604"/>
      <c r="BN72" s="604"/>
      <c r="BO72" s="604"/>
      <c r="BP72" s="604"/>
      <c r="BQ72" s="604"/>
      <c r="BR72" s="603"/>
      <c r="BS72" s="603"/>
      <c r="BT72" s="603"/>
      <c r="BU72" s="603"/>
      <c r="BV72" s="603"/>
      <c r="BW72" s="603"/>
      <c r="BX72" s="603"/>
      <c r="CA72" s="91"/>
      <c r="CB72" s="228"/>
      <c r="CC72" s="228"/>
      <c r="CD72" s="228"/>
    </row>
    <row r="73" spans="1:82" ht="3.75" customHeight="1" x14ac:dyDescent="0.25">
      <c r="A73" s="21"/>
      <c r="B73" s="21"/>
      <c r="C73" s="21"/>
      <c r="D73" s="21"/>
      <c r="E73" s="21"/>
      <c r="F73" s="21"/>
      <c r="G73" s="21"/>
      <c r="H73" s="21"/>
      <c r="I73" s="21"/>
      <c r="J73" s="21"/>
      <c r="K73" s="21"/>
      <c r="L73" s="21"/>
      <c r="M73" s="21"/>
      <c r="N73" s="21"/>
      <c r="O73" s="21"/>
      <c r="P73" s="21"/>
      <c r="Q73" s="21"/>
      <c r="R73" s="21"/>
      <c r="S73" s="21"/>
      <c r="T73" s="21"/>
      <c r="U73" s="21"/>
      <c r="V73" s="21"/>
      <c r="W73" s="21"/>
      <c r="X73" s="21"/>
      <c r="Y73" s="21"/>
      <c r="Z73" s="21"/>
      <c r="AA73" s="21"/>
      <c r="AB73" s="21"/>
      <c r="AC73" s="21"/>
      <c r="AD73" s="21"/>
      <c r="AE73" s="21"/>
      <c r="AF73" s="22"/>
      <c r="AG73" s="22"/>
      <c r="AH73" s="22"/>
      <c r="AI73" s="22"/>
      <c r="AJ73" s="22"/>
      <c r="AK73" s="22"/>
      <c r="AL73" s="22"/>
      <c r="AM73" s="22"/>
      <c r="AN73" s="22"/>
      <c r="AO73" s="22"/>
      <c r="AP73" s="22"/>
      <c r="AQ73" s="22"/>
      <c r="AR73" s="22"/>
      <c r="AS73" s="22"/>
      <c r="AT73" s="22"/>
      <c r="AU73" s="22"/>
      <c r="AV73" s="22"/>
      <c r="AW73" s="23"/>
      <c r="AX73" s="23"/>
      <c r="AY73" s="23"/>
      <c r="AZ73" s="23"/>
      <c r="BA73" s="23"/>
      <c r="BB73" s="23"/>
      <c r="BC73" s="23"/>
      <c r="BD73" s="23"/>
      <c r="BE73" s="23"/>
      <c r="BF73" s="23"/>
      <c r="BG73" s="23"/>
      <c r="BH73" s="23"/>
      <c r="BI73" s="23"/>
      <c r="BJ73" s="23"/>
      <c r="BK73" s="23"/>
      <c r="BL73" s="23"/>
      <c r="BM73" s="23"/>
      <c r="BN73" s="23"/>
      <c r="BO73" s="23"/>
      <c r="BP73" s="23"/>
      <c r="BQ73" s="23"/>
      <c r="BR73" s="22"/>
      <c r="BS73" s="22"/>
      <c r="BT73" s="22"/>
      <c r="BU73" s="22"/>
      <c r="BV73" s="22"/>
      <c r="BW73" s="22"/>
      <c r="BX73" s="22"/>
    </row>
    <row r="74" spans="1:82" x14ac:dyDescent="0.25">
      <c r="A74" s="24"/>
      <c r="B74" s="24"/>
      <c r="C74" s="24"/>
      <c r="D74" s="24"/>
      <c r="E74" s="24"/>
      <c r="F74" s="24"/>
      <c r="G74" s="24"/>
      <c r="H74" s="24"/>
      <c r="I74" s="24"/>
      <c r="J74" s="24"/>
      <c r="K74" s="24"/>
      <c r="L74" s="24"/>
      <c r="M74" s="24"/>
      <c r="N74" s="24"/>
      <c r="O74" s="24"/>
      <c r="P74" s="24"/>
      <c r="Q74" s="24"/>
      <c r="R74" s="24"/>
      <c r="S74" s="24"/>
      <c r="T74" s="24"/>
      <c r="U74" s="24"/>
      <c r="V74" s="24"/>
      <c r="W74" s="24"/>
      <c r="X74" s="24"/>
      <c r="Y74" s="24"/>
      <c r="Z74" s="24"/>
      <c r="AA74" s="24"/>
      <c r="AB74" s="24"/>
      <c r="AC74" s="24"/>
      <c r="AD74" s="24"/>
      <c r="AE74" s="24"/>
      <c r="AW74" s="13"/>
      <c r="AX74" s="13"/>
      <c r="AY74" s="13"/>
      <c r="AZ74" s="13"/>
      <c r="BA74" s="13"/>
      <c r="BB74" s="13"/>
      <c r="BC74" s="13"/>
      <c r="BD74" s="13"/>
      <c r="BE74" s="13"/>
      <c r="BF74" s="13"/>
      <c r="BG74" s="13"/>
      <c r="BH74" s="13"/>
      <c r="BI74" s="13"/>
      <c r="BJ74" s="13"/>
      <c r="BK74" s="13"/>
      <c r="BL74" s="13"/>
      <c r="BM74" s="13"/>
      <c r="BN74" s="13"/>
      <c r="BO74" s="13"/>
      <c r="BP74" s="13"/>
      <c r="BQ74" s="13"/>
    </row>
    <row r="75" spans="1:82" x14ac:dyDescent="0.25">
      <c r="A75" s="201"/>
      <c r="B75" s="201"/>
      <c r="C75" s="201"/>
      <c r="D75" s="201"/>
      <c r="E75" s="201"/>
      <c r="F75" s="201"/>
      <c r="G75" s="201"/>
      <c r="H75" s="201"/>
      <c r="I75" s="201"/>
      <c r="J75" s="201"/>
      <c r="K75" s="201"/>
      <c r="L75" s="201"/>
      <c r="M75" s="201"/>
      <c r="N75" s="201"/>
      <c r="O75" s="201"/>
      <c r="P75" s="201"/>
      <c r="Q75" s="201"/>
      <c r="R75" s="201"/>
      <c r="S75" s="201"/>
      <c r="T75" s="201"/>
      <c r="U75" s="201"/>
      <c r="V75" s="201"/>
      <c r="W75" s="201"/>
      <c r="X75" s="201"/>
      <c r="Y75" s="201"/>
      <c r="Z75" s="201"/>
      <c r="AA75" s="201"/>
      <c r="AB75" s="201"/>
      <c r="AC75" s="201"/>
      <c r="AD75" s="201"/>
      <c r="AE75" s="201"/>
      <c r="AR75" s="25"/>
      <c r="AS75" s="25"/>
      <c r="AT75" s="25"/>
      <c r="AU75" s="25"/>
      <c r="AV75" s="25"/>
      <c r="AW75" s="20"/>
      <c r="AX75" s="20"/>
      <c r="AY75" s="20"/>
      <c r="AZ75" s="20"/>
      <c r="BA75" s="20"/>
      <c r="BB75" s="20"/>
      <c r="BC75" s="20"/>
      <c r="BD75" s="20"/>
      <c r="BE75" s="20"/>
      <c r="BF75" s="20"/>
      <c r="BG75" s="20"/>
      <c r="BH75" s="20"/>
      <c r="BI75" s="20"/>
      <c r="BJ75" s="20"/>
      <c r="BK75" s="20"/>
      <c r="BL75" s="20"/>
      <c r="BM75" s="20"/>
      <c r="BN75" s="20"/>
      <c r="BO75" s="20"/>
      <c r="BP75" s="20"/>
      <c r="BQ75" s="20"/>
    </row>
    <row r="76" spans="1:82" x14ac:dyDescent="0.25">
      <c r="A76" s="201"/>
      <c r="B76" s="201"/>
      <c r="C76" s="201"/>
      <c r="D76" s="201"/>
      <c r="E76" s="201"/>
      <c r="F76" s="201"/>
      <c r="G76" s="201"/>
      <c r="H76" s="201"/>
      <c r="I76" s="201"/>
      <c r="J76" s="201"/>
      <c r="K76" s="201"/>
      <c r="L76" s="201"/>
      <c r="M76" s="201"/>
      <c r="N76" s="201"/>
      <c r="O76" s="201"/>
      <c r="P76" s="201"/>
      <c r="Q76" s="201"/>
      <c r="R76" s="201"/>
      <c r="S76" s="201"/>
      <c r="T76" s="201"/>
      <c r="U76" s="201"/>
      <c r="V76" s="201"/>
      <c r="W76" s="201"/>
      <c r="X76" s="201"/>
      <c r="Y76" s="201"/>
      <c r="Z76" s="201"/>
      <c r="AA76" s="201"/>
      <c r="AB76" s="201"/>
      <c r="AC76" s="201"/>
      <c r="AD76" s="201"/>
      <c r="AE76" s="201"/>
      <c r="AW76" s="13"/>
      <c r="AX76" s="13"/>
      <c r="AY76" s="13"/>
      <c r="AZ76" s="13"/>
      <c r="BA76" s="13"/>
      <c r="BB76" s="13"/>
      <c r="BC76" s="13"/>
      <c r="BD76" s="13"/>
      <c r="BE76" s="13"/>
      <c r="BF76" s="13"/>
      <c r="BG76" s="13"/>
      <c r="BH76" s="13"/>
      <c r="BI76" s="13"/>
      <c r="BJ76" s="13"/>
      <c r="BK76" s="13"/>
      <c r="BL76" s="13"/>
      <c r="BM76" s="13"/>
      <c r="BN76" s="13"/>
      <c r="BO76" s="13"/>
      <c r="BP76" s="13"/>
      <c r="BQ76" s="13"/>
    </row>
    <row r="77" spans="1:82" x14ac:dyDescent="0.25">
      <c r="AW77" s="13"/>
      <c r="AX77" s="13"/>
      <c r="AY77" s="13"/>
      <c r="AZ77" s="13"/>
      <c r="BA77" s="13"/>
      <c r="BB77" s="13"/>
      <c r="BC77" s="13"/>
      <c r="BD77" s="13"/>
      <c r="BE77" s="13"/>
      <c r="BF77" s="13"/>
      <c r="BG77" s="13"/>
      <c r="BH77" s="13"/>
      <c r="BI77" s="13"/>
      <c r="BJ77" s="13"/>
      <c r="BK77" s="13"/>
      <c r="BL77" s="13"/>
      <c r="BM77" s="13"/>
      <c r="BN77" s="13"/>
      <c r="BO77" s="13"/>
      <c r="BP77" s="13"/>
      <c r="BQ77" s="13"/>
    </row>
    <row r="78" spans="1:82" x14ac:dyDescent="0.25">
      <c r="AW78" s="13"/>
      <c r="AX78" s="13"/>
      <c r="AY78" s="13"/>
      <c r="AZ78" s="13"/>
      <c r="BA78" s="13"/>
      <c r="BB78" s="13"/>
      <c r="BC78" s="13"/>
      <c r="BD78" s="13"/>
      <c r="BE78" s="13"/>
      <c r="BF78" s="13"/>
      <c r="BG78" s="13"/>
      <c r="BH78" s="13"/>
      <c r="BI78" s="13"/>
      <c r="BJ78" s="13"/>
      <c r="BK78" s="13"/>
      <c r="BL78" s="13"/>
      <c r="BM78" s="13"/>
      <c r="BN78" s="13"/>
      <c r="BO78" s="13"/>
      <c r="BP78" s="13"/>
      <c r="BQ78" s="13"/>
    </row>
    <row r="79" spans="1:82" x14ac:dyDescent="0.25">
      <c r="AW79" s="13"/>
      <c r="AX79" s="13"/>
      <c r="AY79" s="13"/>
      <c r="AZ79" s="13"/>
      <c r="BA79" s="13"/>
      <c r="BB79" s="13"/>
      <c r="BC79" s="13"/>
      <c r="BD79" s="13"/>
      <c r="BE79" s="13"/>
      <c r="BF79" s="13"/>
      <c r="BG79" s="13"/>
      <c r="BH79" s="13"/>
      <c r="BI79" s="13"/>
      <c r="BJ79" s="13"/>
      <c r="BK79" s="13"/>
      <c r="BL79" s="13"/>
      <c r="BM79" s="13"/>
      <c r="BN79" s="13"/>
      <c r="BO79" s="13"/>
      <c r="BP79" s="13"/>
      <c r="BQ79" s="13"/>
    </row>
    <row r="80" spans="1:82" x14ac:dyDescent="0.25">
      <c r="AW80" s="13"/>
      <c r="AX80" s="13"/>
      <c r="AY80" s="13"/>
      <c r="AZ80" s="13"/>
      <c r="BA80" s="13"/>
      <c r="BB80" s="13"/>
      <c r="BC80" s="13"/>
      <c r="BD80" s="13"/>
      <c r="BE80" s="13"/>
      <c r="BF80" s="13"/>
      <c r="BG80" s="13"/>
      <c r="BH80" s="13"/>
      <c r="BI80" s="13"/>
      <c r="BJ80" s="13"/>
      <c r="BK80" s="13"/>
      <c r="BL80" s="13"/>
      <c r="BM80" s="13"/>
      <c r="BN80" s="13"/>
      <c r="BO80" s="13"/>
      <c r="BP80" s="13"/>
      <c r="BQ80" s="13"/>
    </row>
    <row r="81" spans="49:69" x14ac:dyDescent="0.25">
      <c r="AW81" s="13"/>
      <c r="AX81" s="13"/>
      <c r="AY81" s="13"/>
      <c r="AZ81" s="13"/>
      <c r="BA81" s="13"/>
      <c r="BB81" s="13"/>
      <c r="BC81" s="13"/>
      <c r="BD81" s="13"/>
      <c r="BE81" s="13"/>
      <c r="BF81" s="13"/>
      <c r="BG81" s="13"/>
      <c r="BH81" s="13"/>
      <c r="BI81" s="13"/>
      <c r="BJ81" s="13"/>
      <c r="BK81" s="13"/>
      <c r="BL81" s="13"/>
      <c r="BM81" s="13"/>
      <c r="BN81" s="13"/>
      <c r="BO81" s="13"/>
      <c r="BP81" s="13"/>
      <c r="BQ81" s="13"/>
    </row>
    <row r="82" spans="49:69" x14ac:dyDescent="0.25">
      <c r="AW82" s="13"/>
      <c r="AX82" s="13"/>
      <c r="AY82" s="13"/>
      <c r="AZ82" s="13"/>
      <c r="BA82" s="13"/>
      <c r="BB82" s="13"/>
      <c r="BC82" s="13"/>
      <c r="BD82" s="13"/>
      <c r="BE82" s="13"/>
      <c r="BF82" s="13"/>
      <c r="BG82" s="13"/>
      <c r="BH82" s="13"/>
      <c r="BI82" s="13"/>
      <c r="BJ82" s="13"/>
      <c r="BK82" s="13"/>
      <c r="BL82" s="13"/>
      <c r="BM82" s="13"/>
      <c r="BN82" s="13"/>
      <c r="BO82" s="13"/>
      <c r="BP82" s="13"/>
      <c r="BQ82" s="13"/>
    </row>
    <row r="83" spans="49:69" x14ac:dyDescent="0.25">
      <c r="AW83" s="13"/>
      <c r="AX83" s="13"/>
      <c r="AY83" s="13"/>
      <c r="AZ83" s="13"/>
      <c r="BA83" s="13"/>
      <c r="BB83" s="13"/>
      <c r="BC83" s="13"/>
      <c r="BD83" s="13"/>
      <c r="BE83" s="13"/>
      <c r="BF83" s="13"/>
      <c r="BG83" s="13"/>
      <c r="BH83" s="13"/>
      <c r="BI83" s="13"/>
      <c r="BJ83" s="13"/>
      <c r="BK83" s="13"/>
      <c r="BL83" s="13"/>
      <c r="BM83" s="13"/>
      <c r="BN83" s="13"/>
      <c r="BO83" s="13"/>
      <c r="BP83" s="13"/>
      <c r="BQ83" s="13"/>
    </row>
    <row r="84" spans="49:69" x14ac:dyDescent="0.25">
      <c r="AW84" s="13"/>
      <c r="AX84" s="13"/>
      <c r="AY84" s="13"/>
      <c r="AZ84" s="13"/>
      <c r="BA84" s="13"/>
      <c r="BB84" s="13"/>
      <c r="BC84" s="13"/>
      <c r="BD84" s="13"/>
      <c r="BE84" s="13"/>
      <c r="BF84" s="13"/>
      <c r="BG84" s="13"/>
      <c r="BH84" s="13"/>
      <c r="BI84" s="13"/>
      <c r="BJ84" s="13"/>
      <c r="BK84" s="13"/>
      <c r="BL84" s="13"/>
      <c r="BM84" s="13"/>
      <c r="BN84" s="13"/>
      <c r="BO84" s="13"/>
      <c r="BP84" s="13"/>
      <c r="BQ84" s="13"/>
    </row>
    <row r="85" spans="49:69" x14ac:dyDescent="0.25">
      <c r="AW85" s="13"/>
      <c r="AX85" s="13"/>
      <c r="AY85" s="13"/>
      <c r="AZ85" s="13"/>
      <c r="BA85" s="13"/>
      <c r="BB85" s="13"/>
      <c r="BC85" s="13"/>
      <c r="BD85" s="13"/>
      <c r="BE85" s="13"/>
      <c r="BF85" s="13"/>
      <c r="BG85" s="13"/>
      <c r="BH85" s="13"/>
      <c r="BI85" s="13"/>
      <c r="BJ85" s="13"/>
      <c r="BK85" s="13"/>
      <c r="BL85" s="13"/>
      <c r="BM85" s="13"/>
      <c r="BN85" s="13"/>
      <c r="BO85" s="13"/>
      <c r="BP85" s="13"/>
      <c r="BQ85" s="13"/>
    </row>
    <row r="86" spans="49:69" x14ac:dyDescent="0.25">
      <c r="AW86" s="13"/>
      <c r="AX86" s="13"/>
      <c r="AY86" s="13"/>
      <c r="AZ86" s="13"/>
      <c r="BA86" s="13"/>
      <c r="BB86" s="13"/>
      <c r="BC86" s="13"/>
      <c r="BD86" s="13"/>
      <c r="BE86" s="13"/>
      <c r="BF86" s="13"/>
      <c r="BG86" s="13"/>
      <c r="BH86" s="13"/>
      <c r="BI86" s="13"/>
      <c r="BJ86" s="13"/>
      <c r="BK86" s="13"/>
      <c r="BL86" s="13"/>
      <c r="BM86" s="13"/>
      <c r="BN86" s="13"/>
      <c r="BO86" s="13"/>
      <c r="BP86" s="13"/>
      <c r="BQ86" s="13"/>
    </row>
    <row r="87" spans="49:69" x14ac:dyDescent="0.25">
      <c r="AW87" s="13"/>
      <c r="AX87" s="13"/>
      <c r="AY87" s="13"/>
      <c r="AZ87" s="13"/>
      <c r="BA87" s="13"/>
      <c r="BB87" s="13"/>
      <c r="BC87" s="13"/>
      <c r="BD87" s="13"/>
      <c r="BE87" s="13"/>
      <c r="BF87" s="13"/>
      <c r="BG87" s="13"/>
      <c r="BH87" s="13"/>
      <c r="BI87" s="13"/>
      <c r="BJ87" s="13"/>
      <c r="BK87" s="13"/>
      <c r="BL87" s="13"/>
      <c r="BM87" s="13"/>
      <c r="BN87" s="13"/>
      <c r="BO87" s="13"/>
      <c r="BP87" s="13"/>
      <c r="BQ87" s="13"/>
    </row>
    <row r="88" spans="49:69" x14ac:dyDescent="0.25">
      <c r="AW88" s="13"/>
      <c r="AX88" s="13"/>
      <c r="AY88" s="13"/>
      <c r="AZ88" s="13"/>
      <c r="BA88" s="13"/>
      <c r="BB88" s="13"/>
      <c r="BC88" s="13"/>
      <c r="BD88" s="13"/>
      <c r="BE88" s="13"/>
      <c r="BF88" s="13"/>
      <c r="BG88" s="13"/>
      <c r="BH88" s="13"/>
      <c r="BI88" s="13"/>
      <c r="BJ88" s="13"/>
      <c r="BK88" s="13"/>
      <c r="BL88" s="13"/>
      <c r="BM88" s="13"/>
      <c r="BN88" s="13"/>
      <c r="BO88" s="13"/>
      <c r="BP88" s="13"/>
      <c r="BQ88" s="13"/>
    </row>
    <row r="89" spans="49:69" x14ac:dyDescent="0.25">
      <c r="AW89" s="13"/>
      <c r="AX89" s="13"/>
      <c r="AY89" s="13"/>
      <c r="AZ89" s="13"/>
      <c r="BA89" s="13"/>
      <c r="BB89" s="13"/>
      <c r="BC89" s="13"/>
      <c r="BD89" s="13"/>
      <c r="BE89" s="13"/>
      <c r="BF89" s="13"/>
      <c r="BG89" s="13"/>
      <c r="BH89" s="13"/>
      <c r="BI89" s="13"/>
      <c r="BJ89" s="13"/>
      <c r="BK89" s="13"/>
      <c r="BL89" s="13"/>
      <c r="BM89" s="13"/>
      <c r="BN89" s="13"/>
      <c r="BO89" s="13"/>
      <c r="BP89" s="13"/>
      <c r="BQ89" s="13"/>
    </row>
    <row r="90" spans="49:69" x14ac:dyDescent="0.25">
      <c r="AW90" s="13"/>
      <c r="AX90" s="13"/>
      <c r="AY90" s="13"/>
      <c r="AZ90" s="13"/>
      <c r="BA90" s="13"/>
      <c r="BB90" s="13"/>
      <c r="BC90" s="13"/>
      <c r="BD90" s="13"/>
      <c r="BE90" s="13"/>
      <c r="BF90" s="13"/>
      <c r="BG90" s="13"/>
      <c r="BH90" s="13"/>
      <c r="BI90" s="13"/>
      <c r="BJ90" s="13"/>
      <c r="BK90" s="13"/>
      <c r="BL90" s="13"/>
      <c r="BM90" s="13"/>
      <c r="BN90" s="13"/>
      <c r="BO90" s="13"/>
      <c r="BP90" s="13"/>
      <c r="BQ90" s="13"/>
    </row>
    <row r="91" spans="49:69" x14ac:dyDescent="0.25">
      <c r="AW91" s="13"/>
      <c r="AX91" s="13"/>
      <c r="AY91" s="13"/>
      <c r="AZ91" s="13"/>
      <c r="BA91" s="13"/>
      <c r="BB91" s="13"/>
      <c r="BC91" s="13"/>
      <c r="BD91" s="13"/>
      <c r="BE91" s="13"/>
      <c r="BF91" s="13"/>
      <c r="BG91" s="13"/>
      <c r="BH91" s="13"/>
      <c r="BI91" s="13"/>
      <c r="BJ91" s="13"/>
      <c r="BK91" s="13"/>
      <c r="BL91" s="13"/>
      <c r="BM91" s="13"/>
      <c r="BN91" s="13"/>
      <c r="BO91" s="13"/>
      <c r="BP91" s="13"/>
      <c r="BQ91" s="13"/>
    </row>
    <row r="92" spans="49:69" x14ac:dyDescent="0.25">
      <c r="AW92" s="13"/>
      <c r="AX92" s="13"/>
      <c r="AY92" s="13"/>
      <c r="AZ92" s="13"/>
      <c r="BA92" s="13"/>
      <c r="BB92" s="13"/>
      <c r="BC92" s="13"/>
      <c r="BD92" s="13"/>
      <c r="BE92" s="13"/>
      <c r="BF92" s="13"/>
      <c r="BG92" s="13"/>
      <c r="BH92" s="13"/>
      <c r="BI92" s="13"/>
      <c r="BJ92" s="13"/>
      <c r="BK92" s="13"/>
      <c r="BL92" s="13"/>
      <c r="BM92" s="13"/>
      <c r="BN92" s="13"/>
      <c r="BO92" s="13"/>
      <c r="BP92" s="13"/>
      <c r="BQ92" s="13"/>
    </row>
    <row r="93" spans="49:69" x14ac:dyDescent="0.25">
      <c r="AW93" s="13"/>
      <c r="AX93" s="13"/>
      <c r="AY93" s="13"/>
      <c r="AZ93" s="13"/>
      <c r="BA93" s="13"/>
      <c r="BB93" s="13"/>
      <c r="BC93" s="13"/>
      <c r="BD93" s="13"/>
      <c r="BE93" s="13"/>
      <c r="BF93" s="13"/>
      <c r="BG93" s="13"/>
      <c r="BH93" s="13"/>
      <c r="BI93" s="13"/>
      <c r="BJ93" s="13"/>
      <c r="BK93" s="13"/>
      <c r="BL93" s="13"/>
      <c r="BM93" s="13"/>
      <c r="BN93" s="13"/>
      <c r="BO93" s="13"/>
      <c r="BP93" s="13"/>
      <c r="BQ93" s="13"/>
    </row>
    <row r="94" spans="49:69" x14ac:dyDescent="0.25">
      <c r="AW94" s="13"/>
      <c r="AX94" s="13"/>
      <c r="AY94" s="13"/>
      <c r="AZ94" s="13"/>
      <c r="BA94" s="13"/>
      <c r="BB94" s="13"/>
      <c r="BC94" s="13"/>
      <c r="BD94" s="13"/>
      <c r="BE94" s="13"/>
      <c r="BF94" s="13"/>
      <c r="BG94" s="13"/>
      <c r="BH94" s="13"/>
      <c r="BI94" s="13"/>
      <c r="BJ94" s="13"/>
      <c r="BK94" s="13"/>
      <c r="BL94" s="13"/>
      <c r="BM94" s="13"/>
      <c r="BN94" s="13"/>
      <c r="BO94" s="13"/>
      <c r="BP94" s="13"/>
      <c r="BQ94" s="13"/>
    </row>
    <row r="95" spans="49:69" x14ac:dyDescent="0.25">
      <c r="AW95" s="13"/>
      <c r="AX95" s="13"/>
      <c r="AY95" s="13"/>
      <c r="AZ95" s="13"/>
      <c r="BA95" s="13"/>
      <c r="BB95" s="13"/>
      <c r="BC95" s="13"/>
      <c r="BD95" s="13"/>
      <c r="BE95" s="13"/>
      <c r="BF95" s="13"/>
      <c r="BG95" s="13"/>
      <c r="BH95" s="13"/>
      <c r="BI95" s="13"/>
      <c r="BJ95" s="13"/>
      <c r="BK95" s="13"/>
      <c r="BL95" s="13"/>
      <c r="BM95" s="13"/>
      <c r="BN95" s="13"/>
      <c r="BO95" s="13"/>
      <c r="BP95" s="13"/>
      <c r="BQ95" s="13"/>
    </row>
    <row r="96" spans="49:69" x14ac:dyDescent="0.25">
      <c r="AW96" s="13"/>
      <c r="AX96" s="13"/>
      <c r="AY96" s="13"/>
      <c r="AZ96" s="13"/>
      <c r="BA96" s="13"/>
      <c r="BB96" s="13"/>
      <c r="BC96" s="13"/>
      <c r="BD96" s="13"/>
      <c r="BE96" s="13"/>
      <c r="BF96" s="13"/>
      <c r="BG96" s="13"/>
      <c r="BH96" s="13"/>
      <c r="BI96" s="13"/>
      <c r="BJ96" s="13"/>
      <c r="BK96" s="13"/>
      <c r="BL96" s="13"/>
      <c r="BM96" s="13"/>
      <c r="BN96" s="13"/>
      <c r="BO96" s="13"/>
      <c r="BP96" s="13"/>
      <c r="BQ96" s="13"/>
    </row>
    <row r="97" spans="49:69" x14ac:dyDescent="0.25">
      <c r="AW97" s="13"/>
      <c r="AX97" s="13"/>
      <c r="AY97" s="13"/>
      <c r="AZ97" s="13"/>
      <c r="BA97" s="13"/>
      <c r="BB97" s="13"/>
      <c r="BC97" s="13"/>
      <c r="BD97" s="13"/>
      <c r="BE97" s="13"/>
      <c r="BF97" s="13"/>
      <c r="BG97" s="13"/>
      <c r="BH97" s="13"/>
      <c r="BI97" s="13"/>
      <c r="BJ97" s="13"/>
      <c r="BK97" s="13"/>
      <c r="BL97" s="13"/>
      <c r="BM97" s="13"/>
      <c r="BN97" s="13"/>
      <c r="BO97" s="13"/>
      <c r="BP97" s="13"/>
      <c r="BQ97" s="13"/>
    </row>
    <row r="98" spans="49:69" x14ac:dyDescent="0.25">
      <c r="AW98" s="13"/>
      <c r="AX98" s="13"/>
      <c r="AY98" s="13"/>
      <c r="AZ98" s="13"/>
      <c r="BA98" s="13"/>
      <c r="BB98" s="13"/>
      <c r="BC98" s="13"/>
      <c r="BD98" s="13"/>
      <c r="BE98" s="13"/>
      <c r="BF98" s="13"/>
      <c r="BG98" s="13"/>
      <c r="BH98" s="13"/>
      <c r="BI98" s="13"/>
      <c r="BJ98" s="13"/>
      <c r="BK98" s="13"/>
      <c r="BL98" s="13"/>
      <c r="BM98" s="13"/>
      <c r="BN98" s="13"/>
      <c r="BO98" s="13"/>
      <c r="BP98" s="13"/>
      <c r="BQ98" s="13"/>
    </row>
    <row r="99" spans="49:69" x14ac:dyDescent="0.25">
      <c r="AW99" s="13"/>
      <c r="AX99" s="13"/>
      <c r="AY99" s="13"/>
      <c r="AZ99" s="13"/>
      <c r="BA99" s="13"/>
      <c r="BB99" s="13"/>
      <c r="BC99" s="13"/>
      <c r="BD99" s="13"/>
      <c r="BE99" s="13"/>
      <c r="BF99" s="13"/>
      <c r="BG99" s="13"/>
      <c r="BH99" s="13"/>
      <c r="BI99" s="13"/>
      <c r="BJ99" s="13"/>
      <c r="BK99" s="13"/>
      <c r="BL99" s="13"/>
      <c r="BM99" s="13"/>
      <c r="BN99" s="13"/>
      <c r="BO99" s="13"/>
      <c r="BP99" s="13"/>
      <c r="BQ99" s="13"/>
    </row>
    <row r="100" spans="49:69" x14ac:dyDescent="0.25">
      <c r="AW100" s="13"/>
      <c r="AX100" s="13"/>
      <c r="AY100" s="13"/>
      <c r="AZ100" s="13"/>
      <c r="BA100" s="13"/>
      <c r="BB100" s="13"/>
      <c r="BC100" s="13"/>
      <c r="BD100" s="13"/>
      <c r="BE100" s="13"/>
      <c r="BF100" s="13"/>
      <c r="BG100" s="13"/>
      <c r="BH100" s="13"/>
      <c r="BI100" s="13"/>
      <c r="BJ100" s="13"/>
      <c r="BK100" s="13"/>
      <c r="BL100" s="13"/>
      <c r="BM100" s="13"/>
      <c r="BN100" s="13"/>
      <c r="BO100" s="13"/>
      <c r="BP100" s="13"/>
      <c r="BQ100" s="13"/>
    </row>
    <row r="101" spans="49:69" x14ac:dyDescent="0.25">
      <c r="AW101" s="13"/>
      <c r="AX101" s="13"/>
      <c r="AY101" s="13"/>
      <c r="AZ101" s="13"/>
      <c r="BA101" s="13"/>
      <c r="BB101" s="13"/>
      <c r="BC101" s="13"/>
      <c r="BD101" s="13"/>
      <c r="BE101" s="13"/>
      <c r="BF101" s="13"/>
      <c r="BG101" s="13"/>
      <c r="BH101" s="13"/>
      <c r="BI101" s="13"/>
      <c r="BJ101" s="13"/>
      <c r="BK101" s="13"/>
      <c r="BL101" s="13"/>
      <c r="BM101" s="13"/>
      <c r="BN101" s="13"/>
      <c r="BO101" s="13"/>
      <c r="BP101" s="13"/>
      <c r="BQ101" s="13"/>
    </row>
    <row r="102" spans="49:69" x14ac:dyDescent="0.25">
      <c r="AW102" s="13"/>
      <c r="AX102" s="13"/>
      <c r="AY102" s="13"/>
      <c r="AZ102" s="13"/>
      <c r="BA102" s="13"/>
      <c r="BB102" s="13"/>
      <c r="BC102" s="13"/>
      <c r="BD102" s="13"/>
      <c r="BE102" s="13"/>
      <c r="BF102" s="13"/>
      <c r="BG102" s="13"/>
      <c r="BH102" s="13"/>
      <c r="BI102" s="13"/>
      <c r="BJ102" s="13"/>
      <c r="BK102" s="13"/>
      <c r="BL102" s="13"/>
      <c r="BM102" s="13"/>
      <c r="BN102" s="13"/>
      <c r="BO102" s="13"/>
      <c r="BP102" s="13"/>
      <c r="BQ102" s="13"/>
    </row>
    <row r="103" spans="49:69" x14ac:dyDescent="0.25">
      <c r="AW103" s="13"/>
      <c r="AX103" s="13"/>
      <c r="AY103" s="13"/>
      <c r="AZ103" s="13"/>
      <c r="BA103" s="13"/>
      <c r="BB103" s="13"/>
      <c r="BC103" s="13"/>
      <c r="BD103" s="13"/>
      <c r="BE103" s="13"/>
      <c r="BF103" s="13"/>
      <c r="BG103" s="13"/>
      <c r="BH103" s="13"/>
      <c r="BI103" s="13"/>
      <c r="BJ103" s="13"/>
      <c r="BK103" s="13"/>
      <c r="BL103" s="13"/>
      <c r="BM103" s="13"/>
      <c r="BN103" s="13"/>
      <c r="BO103" s="13"/>
      <c r="BP103" s="13"/>
      <c r="BQ103" s="13"/>
    </row>
    <row r="104" spans="49:69" x14ac:dyDescent="0.25">
      <c r="AW104" s="13"/>
      <c r="AX104" s="13"/>
      <c r="AY104" s="13"/>
      <c r="AZ104" s="13"/>
      <c r="BA104" s="13"/>
      <c r="BB104" s="13"/>
      <c r="BC104" s="13"/>
      <c r="BD104" s="13"/>
      <c r="BE104" s="13"/>
      <c r="BF104" s="13"/>
      <c r="BG104" s="13"/>
      <c r="BH104" s="13"/>
      <c r="BI104" s="13"/>
      <c r="BJ104" s="13"/>
      <c r="BK104" s="13"/>
      <c r="BL104" s="13"/>
      <c r="BM104" s="13"/>
      <c r="BN104" s="13"/>
      <c r="BO104" s="13"/>
      <c r="BP104" s="13"/>
      <c r="BQ104" s="13"/>
    </row>
    <row r="105" spans="49:69" x14ac:dyDescent="0.25">
      <c r="AW105" s="13"/>
      <c r="AX105" s="13"/>
      <c r="AY105" s="13"/>
      <c r="AZ105" s="13"/>
      <c r="BA105" s="13"/>
      <c r="BB105" s="13"/>
      <c r="BC105" s="13"/>
      <c r="BD105" s="13"/>
      <c r="BE105" s="13"/>
      <c r="BF105" s="13"/>
      <c r="BG105" s="13"/>
      <c r="BH105" s="13"/>
      <c r="BI105" s="13"/>
      <c r="BJ105" s="13"/>
      <c r="BK105" s="13"/>
      <c r="BL105" s="13"/>
      <c r="BM105" s="13"/>
      <c r="BN105" s="13"/>
      <c r="BO105" s="13"/>
      <c r="BP105" s="13"/>
      <c r="BQ105" s="13"/>
    </row>
    <row r="106" spans="49:69" x14ac:dyDescent="0.25">
      <c r="AW106" s="13"/>
      <c r="AX106" s="13"/>
      <c r="AY106" s="13"/>
      <c r="AZ106" s="13"/>
      <c r="BA106" s="13"/>
      <c r="BB106" s="13"/>
      <c r="BC106" s="13"/>
      <c r="BD106" s="13"/>
      <c r="BE106" s="13"/>
      <c r="BF106" s="13"/>
      <c r="BG106" s="13"/>
      <c r="BH106" s="13"/>
      <c r="BI106" s="13"/>
      <c r="BJ106" s="13"/>
      <c r="BK106" s="13"/>
      <c r="BL106" s="13"/>
      <c r="BM106" s="13"/>
      <c r="BN106" s="13"/>
      <c r="BO106" s="13"/>
      <c r="BP106" s="13"/>
      <c r="BQ106" s="13"/>
    </row>
    <row r="107" spans="49:69" x14ac:dyDescent="0.25">
      <c r="AW107" s="13"/>
      <c r="AX107" s="13"/>
      <c r="AY107" s="13"/>
      <c r="AZ107" s="13"/>
      <c r="BA107" s="13"/>
      <c r="BB107" s="13"/>
      <c r="BC107" s="13"/>
      <c r="BD107" s="13"/>
      <c r="BE107" s="13"/>
      <c r="BF107" s="13"/>
      <c r="BG107" s="13"/>
      <c r="BH107" s="13"/>
      <c r="BI107" s="13"/>
      <c r="BJ107" s="13"/>
      <c r="BK107" s="13"/>
      <c r="BL107" s="13"/>
      <c r="BM107" s="13"/>
      <c r="BN107" s="13"/>
      <c r="BO107" s="13"/>
      <c r="BP107" s="13"/>
      <c r="BQ107" s="13"/>
    </row>
    <row r="108" spans="49:69" x14ac:dyDescent="0.25">
      <c r="AW108" s="13"/>
      <c r="AX108" s="13"/>
      <c r="AY108" s="13"/>
      <c r="AZ108" s="13"/>
      <c r="BA108" s="13"/>
      <c r="BB108" s="13"/>
      <c r="BC108" s="13"/>
      <c r="BD108" s="13"/>
      <c r="BE108" s="13"/>
      <c r="BF108" s="13"/>
      <c r="BG108" s="13"/>
      <c r="BH108" s="13"/>
      <c r="BI108" s="13"/>
      <c r="BJ108" s="13"/>
      <c r="BK108" s="13"/>
      <c r="BL108" s="13"/>
      <c r="BM108" s="13"/>
      <c r="BN108" s="13"/>
      <c r="BO108" s="13"/>
      <c r="BP108" s="13"/>
      <c r="BQ108" s="13"/>
    </row>
    <row r="109" spans="49:69" x14ac:dyDescent="0.25">
      <c r="AW109" s="13"/>
      <c r="AX109" s="13"/>
      <c r="AY109" s="13"/>
      <c r="AZ109" s="13"/>
      <c r="BA109" s="13"/>
      <c r="BB109" s="13"/>
      <c r="BC109" s="13"/>
      <c r="BD109" s="13"/>
      <c r="BE109" s="13"/>
      <c r="BF109" s="13"/>
      <c r="BG109" s="13"/>
      <c r="BH109" s="13"/>
      <c r="BI109" s="13"/>
      <c r="BJ109" s="13"/>
      <c r="BK109" s="13"/>
      <c r="BL109" s="13"/>
      <c r="BM109" s="13"/>
      <c r="BN109" s="13"/>
      <c r="BO109" s="13"/>
      <c r="BP109" s="13"/>
      <c r="BQ109" s="13"/>
    </row>
    <row r="110" spans="49:69" x14ac:dyDescent="0.25">
      <c r="AW110" s="13"/>
      <c r="AX110" s="13"/>
      <c r="AY110" s="13"/>
      <c r="AZ110" s="13"/>
      <c r="BA110" s="13"/>
      <c r="BB110" s="13"/>
      <c r="BC110" s="13"/>
      <c r="BD110" s="13"/>
      <c r="BE110" s="13"/>
      <c r="BF110" s="13"/>
      <c r="BG110" s="13"/>
      <c r="BH110" s="13"/>
      <c r="BI110" s="13"/>
      <c r="BJ110" s="13"/>
      <c r="BK110" s="13"/>
      <c r="BL110" s="13"/>
      <c r="BM110" s="13"/>
      <c r="BN110" s="13"/>
      <c r="BO110" s="13"/>
      <c r="BP110" s="13"/>
      <c r="BQ110" s="13"/>
    </row>
    <row r="111" spans="49:69" x14ac:dyDescent="0.25">
      <c r="AW111" s="13"/>
      <c r="AX111" s="13"/>
      <c r="AY111" s="13"/>
      <c r="AZ111" s="13"/>
      <c r="BA111" s="13"/>
      <c r="BB111" s="13"/>
      <c r="BC111" s="13"/>
      <c r="BD111" s="13"/>
      <c r="BE111" s="13"/>
      <c r="BF111" s="13"/>
      <c r="BG111" s="13"/>
      <c r="BH111" s="13"/>
      <c r="BI111" s="13"/>
      <c r="BJ111" s="13"/>
      <c r="BK111" s="13"/>
      <c r="BL111" s="13"/>
      <c r="BM111" s="13"/>
      <c r="BN111" s="13"/>
      <c r="BO111" s="13"/>
      <c r="BP111" s="13"/>
      <c r="BQ111" s="13"/>
    </row>
    <row r="112" spans="49:69" x14ac:dyDescent="0.25">
      <c r="AW112" s="13"/>
      <c r="AX112" s="13"/>
      <c r="AY112" s="13"/>
      <c r="AZ112" s="13"/>
      <c r="BA112" s="13"/>
      <c r="BB112" s="13"/>
      <c r="BC112" s="13"/>
      <c r="BD112" s="13"/>
      <c r="BE112" s="13"/>
      <c r="BF112" s="13"/>
      <c r="BG112" s="13"/>
      <c r="BH112" s="13"/>
      <c r="BI112" s="13"/>
      <c r="BJ112" s="13"/>
      <c r="BK112" s="13"/>
      <c r="BL112" s="13"/>
      <c r="BM112" s="13"/>
      <c r="BN112" s="13"/>
      <c r="BO112" s="13"/>
      <c r="BP112" s="13"/>
      <c r="BQ112" s="13"/>
    </row>
  </sheetData>
  <mergeCells count="452">
    <mergeCell ref="A72:BX72"/>
    <mergeCell ref="A66:BX66"/>
    <mergeCell ref="A67:BX67"/>
    <mergeCell ref="A68:BX68"/>
    <mergeCell ref="A69:BX69"/>
    <mergeCell ref="A70:BX70"/>
    <mergeCell ref="A71:BX71"/>
    <mergeCell ref="B61:C61"/>
    <mergeCell ref="E61:L61"/>
    <mergeCell ref="M61:N61"/>
    <mergeCell ref="O61:P61"/>
    <mergeCell ref="A64:BX64"/>
    <mergeCell ref="A65:BX65"/>
    <mergeCell ref="A60:Q60"/>
    <mergeCell ref="W60:AV60"/>
    <mergeCell ref="L52:V52"/>
    <mergeCell ref="X52:AN52"/>
    <mergeCell ref="AP52:AX52"/>
    <mergeCell ref="B54:C54"/>
    <mergeCell ref="E54:L54"/>
    <mergeCell ref="M54:N54"/>
    <mergeCell ref="O54:P54"/>
    <mergeCell ref="A45:C45"/>
    <mergeCell ref="W47:AG48"/>
    <mergeCell ref="AI47:AQ48"/>
    <mergeCell ref="AS47:BI48"/>
    <mergeCell ref="A48:T48"/>
    <mergeCell ref="A57:AV57"/>
    <mergeCell ref="A58:AV58"/>
    <mergeCell ref="A59:Q59"/>
    <mergeCell ref="W59:AV59"/>
    <mergeCell ref="AF45:AI45"/>
    <mergeCell ref="AJ45:AP45"/>
    <mergeCell ref="AQ45:AV45"/>
    <mergeCell ref="W49:AG49"/>
    <mergeCell ref="AI49:AQ49"/>
    <mergeCell ref="AS49:BI49"/>
    <mergeCell ref="L51:V51"/>
    <mergeCell ref="X51:AN51"/>
    <mergeCell ref="AP51:AX51"/>
    <mergeCell ref="AW45:BC45"/>
    <mergeCell ref="BD45:BJ45"/>
    <mergeCell ref="BR43:BX43"/>
    <mergeCell ref="A44:C44"/>
    <mergeCell ref="D44:AA44"/>
    <mergeCell ref="AB44:AE44"/>
    <mergeCell ref="AF44:AI44"/>
    <mergeCell ref="AJ44:AP44"/>
    <mergeCell ref="AQ44:AV44"/>
    <mergeCell ref="BK45:BQ45"/>
    <mergeCell ref="BR45:BX45"/>
    <mergeCell ref="A43:C43"/>
    <mergeCell ref="D43:AA43"/>
    <mergeCell ref="AB43:AE43"/>
    <mergeCell ref="AF43:AI43"/>
    <mergeCell ref="AJ43:AP43"/>
    <mergeCell ref="AQ43:AV43"/>
    <mergeCell ref="AW43:BC43"/>
    <mergeCell ref="BD43:BJ43"/>
    <mergeCell ref="BK43:BQ43"/>
    <mergeCell ref="AW44:BC44"/>
    <mergeCell ref="BD44:BJ44"/>
    <mergeCell ref="BK44:BQ44"/>
    <mergeCell ref="BR44:BX44"/>
    <mergeCell ref="D45:AA45"/>
    <mergeCell ref="AB45:AE45"/>
    <mergeCell ref="AW41:BC41"/>
    <mergeCell ref="BD41:BJ41"/>
    <mergeCell ref="BK41:BQ41"/>
    <mergeCell ref="BR41:BX41"/>
    <mergeCell ref="A42:C42"/>
    <mergeCell ref="D42:AA42"/>
    <mergeCell ref="AB42:AE42"/>
    <mergeCell ref="AF42:AI42"/>
    <mergeCell ref="AJ42:AP42"/>
    <mergeCell ref="AQ42:AV42"/>
    <mergeCell ref="AW42:BC42"/>
    <mergeCell ref="BD42:BJ42"/>
    <mergeCell ref="BK42:BQ42"/>
    <mergeCell ref="BR42:BX42"/>
    <mergeCell ref="A41:C41"/>
    <mergeCell ref="D41:AA41"/>
    <mergeCell ref="AB41:AE41"/>
    <mergeCell ref="AF41:AI41"/>
    <mergeCell ref="AJ41:AP41"/>
    <mergeCell ref="AQ41:AV41"/>
    <mergeCell ref="A40:C40"/>
    <mergeCell ref="D40:AA40"/>
    <mergeCell ref="AB40:AE40"/>
    <mergeCell ref="AF40:AI40"/>
    <mergeCell ref="AJ40:AP40"/>
    <mergeCell ref="AQ40:AV40"/>
    <mergeCell ref="A39:C39"/>
    <mergeCell ref="D39:AA39"/>
    <mergeCell ref="AB39:AE39"/>
    <mergeCell ref="AF39:AI39"/>
    <mergeCell ref="AW39:BC39"/>
    <mergeCell ref="BD39:BJ39"/>
    <mergeCell ref="BK39:BQ39"/>
    <mergeCell ref="BR39:BX39"/>
    <mergeCell ref="AW40:BC40"/>
    <mergeCell ref="BD40:BJ40"/>
    <mergeCell ref="BK40:BQ40"/>
    <mergeCell ref="BR40:BX40"/>
    <mergeCell ref="BR37:BX37"/>
    <mergeCell ref="A38:C38"/>
    <mergeCell ref="D38:AA38"/>
    <mergeCell ref="AB38:AE38"/>
    <mergeCell ref="AF38:AI38"/>
    <mergeCell ref="AW38:BC38"/>
    <mergeCell ref="BD38:BJ38"/>
    <mergeCell ref="BK38:BQ38"/>
    <mergeCell ref="BR38:BX38"/>
    <mergeCell ref="A37:C37"/>
    <mergeCell ref="D37:AA37"/>
    <mergeCell ref="AB37:AE37"/>
    <mergeCell ref="AF37:AI37"/>
    <mergeCell ref="AJ37:AP37"/>
    <mergeCell ref="AQ37:AV37"/>
    <mergeCell ref="AW37:BC37"/>
    <mergeCell ref="BD37:BJ37"/>
    <mergeCell ref="BK37:BQ37"/>
    <mergeCell ref="BR35:BX35"/>
    <mergeCell ref="A36:C36"/>
    <mergeCell ref="D36:AA36"/>
    <mergeCell ref="AB36:AE36"/>
    <mergeCell ref="AF36:AI36"/>
    <mergeCell ref="AJ36:AP36"/>
    <mergeCell ref="AQ36:AV36"/>
    <mergeCell ref="AW36:BC36"/>
    <mergeCell ref="BD36:BJ36"/>
    <mergeCell ref="BK36:BQ36"/>
    <mergeCell ref="BR36:BX36"/>
    <mergeCell ref="A35:C35"/>
    <mergeCell ref="D35:AA35"/>
    <mergeCell ref="AB35:AE35"/>
    <mergeCell ref="AF35:AI35"/>
    <mergeCell ref="AJ35:AP35"/>
    <mergeCell ref="AQ35:AV35"/>
    <mergeCell ref="AW35:BC35"/>
    <mergeCell ref="BD35:BJ35"/>
    <mergeCell ref="BK35:BQ35"/>
    <mergeCell ref="BR33:BX33"/>
    <mergeCell ref="A34:C34"/>
    <mergeCell ref="D34:AA34"/>
    <mergeCell ref="AB34:AE34"/>
    <mergeCell ref="AF34:AI34"/>
    <mergeCell ref="AJ34:AP34"/>
    <mergeCell ref="AQ34:AV34"/>
    <mergeCell ref="AW34:BC34"/>
    <mergeCell ref="BD34:BJ34"/>
    <mergeCell ref="BK34:BQ34"/>
    <mergeCell ref="BR34:BX34"/>
    <mergeCell ref="A33:C33"/>
    <mergeCell ref="D33:AA33"/>
    <mergeCell ref="AB33:AE33"/>
    <mergeCell ref="AF33:AI33"/>
    <mergeCell ref="AJ33:AP33"/>
    <mergeCell ref="AQ33:AV33"/>
    <mergeCell ref="AW33:BC33"/>
    <mergeCell ref="BD33:BJ33"/>
    <mergeCell ref="BK33:BQ33"/>
    <mergeCell ref="BR31:BX31"/>
    <mergeCell ref="A32:C32"/>
    <mergeCell ref="D32:AA32"/>
    <mergeCell ref="AB32:AE32"/>
    <mergeCell ref="AF32:AI32"/>
    <mergeCell ref="AJ32:AP32"/>
    <mergeCell ref="AQ32:AV32"/>
    <mergeCell ref="AW32:BC32"/>
    <mergeCell ref="BD32:BJ32"/>
    <mergeCell ref="BK32:BQ32"/>
    <mergeCell ref="BR32:BX32"/>
    <mergeCell ref="A31:C31"/>
    <mergeCell ref="D31:AA31"/>
    <mergeCell ref="AB31:AE31"/>
    <mergeCell ref="AF31:AI31"/>
    <mergeCell ref="AJ31:AP31"/>
    <mergeCell ref="AQ31:AV31"/>
    <mergeCell ref="AW31:BC31"/>
    <mergeCell ref="BD31:BJ31"/>
    <mergeCell ref="BK31:BQ31"/>
    <mergeCell ref="BR29:BX29"/>
    <mergeCell ref="A30:C30"/>
    <mergeCell ref="D30:AA30"/>
    <mergeCell ref="AB30:AE30"/>
    <mergeCell ref="AF30:AI30"/>
    <mergeCell ref="AJ30:AP30"/>
    <mergeCell ref="AQ30:AV30"/>
    <mergeCell ref="AW30:BC30"/>
    <mergeCell ref="BD30:BJ30"/>
    <mergeCell ref="BK30:BQ30"/>
    <mergeCell ref="BR30:BX30"/>
    <mergeCell ref="A29:C29"/>
    <mergeCell ref="D29:AA29"/>
    <mergeCell ref="AB29:AE29"/>
    <mergeCell ref="AF29:AI29"/>
    <mergeCell ref="AJ29:AP29"/>
    <mergeCell ref="AQ29:AV29"/>
    <mergeCell ref="AW29:BC29"/>
    <mergeCell ref="BD29:BJ29"/>
    <mergeCell ref="BK29:BQ29"/>
    <mergeCell ref="AF27:AI27"/>
    <mergeCell ref="AJ27:AP27"/>
    <mergeCell ref="AQ27:AV27"/>
    <mergeCell ref="AW27:BC27"/>
    <mergeCell ref="BD27:BJ27"/>
    <mergeCell ref="BK27:BQ27"/>
    <mergeCell ref="BR27:BX27"/>
    <mergeCell ref="A28:C28"/>
    <mergeCell ref="D28:AA28"/>
    <mergeCell ref="AB28:AE28"/>
    <mergeCell ref="AF28:AI28"/>
    <mergeCell ref="AJ28:AP28"/>
    <mergeCell ref="AQ28:AV28"/>
    <mergeCell ref="AW28:BC28"/>
    <mergeCell ref="BD28:BJ28"/>
    <mergeCell ref="BK28:BQ28"/>
    <mergeCell ref="BR28:BX28"/>
    <mergeCell ref="CI24:CV28"/>
    <mergeCell ref="A25:C25"/>
    <mergeCell ref="D25:AA25"/>
    <mergeCell ref="AB25:AE25"/>
    <mergeCell ref="AF25:AI25"/>
    <mergeCell ref="AJ25:AP25"/>
    <mergeCell ref="AQ25:AV25"/>
    <mergeCell ref="AW25:BC25"/>
    <mergeCell ref="BD25:BJ25"/>
    <mergeCell ref="BK25:BQ25"/>
    <mergeCell ref="BR25:BX25"/>
    <mergeCell ref="A26:C26"/>
    <mergeCell ref="D26:AA26"/>
    <mergeCell ref="AB26:AE26"/>
    <mergeCell ref="AF26:AI26"/>
    <mergeCell ref="AJ26:AP26"/>
    <mergeCell ref="AQ26:AV26"/>
    <mergeCell ref="AW26:BC26"/>
    <mergeCell ref="BD26:BJ26"/>
    <mergeCell ref="BK26:BQ26"/>
    <mergeCell ref="BR26:BX26"/>
    <mergeCell ref="A27:C27"/>
    <mergeCell ref="D27:AA27"/>
    <mergeCell ref="AB27:AE27"/>
    <mergeCell ref="BR23:BX23"/>
    <mergeCell ref="A24:C24"/>
    <mergeCell ref="D24:AA24"/>
    <mergeCell ref="AB24:AE24"/>
    <mergeCell ref="AF24:AI24"/>
    <mergeCell ref="AJ24:AP24"/>
    <mergeCell ref="AQ24:AV24"/>
    <mergeCell ref="AW24:BC24"/>
    <mergeCell ref="BD24:BJ24"/>
    <mergeCell ref="BK24:BQ24"/>
    <mergeCell ref="BR24:BX24"/>
    <mergeCell ref="A23:C23"/>
    <mergeCell ref="D23:AA23"/>
    <mergeCell ref="AB23:AE23"/>
    <mergeCell ref="AF23:AI23"/>
    <mergeCell ref="AJ23:AP23"/>
    <mergeCell ref="AQ23:AV23"/>
    <mergeCell ref="AW23:BC23"/>
    <mergeCell ref="BD23:BJ23"/>
    <mergeCell ref="BK23:BQ23"/>
    <mergeCell ref="BR21:BX21"/>
    <mergeCell ref="A22:C22"/>
    <mergeCell ref="D22:AA22"/>
    <mergeCell ref="AB22:AE22"/>
    <mergeCell ref="AF22:AI22"/>
    <mergeCell ref="AJ22:AP22"/>
    <mergeCell ref="AQ22:AV22"/>
    <mergeCell ref="AW22:BC22"/>
    <mergeCell ref="BD22:BJ22"/>
    <mergeCell ref="BK22:BQ22"/>
    <mergeCell ref="BR22:BX22"/>
    <mergeCell ref="A21:C21"/>
    <mergeCell ref="D21:AA21"/>
    <mergeCell ref="AB21:AE21"/>
    <mergeCell ref="AF21:AI21"/>
    <mergeCell ref="AJ21:AP21"/>
    <mergeCell ref="AQ21:AV21"/>
    <mergeCell ref="AW21:BC21"/>
    <mergeCell ref="BD21:BJ21"/>
    <mergeCell ref="BK21:BQ21"/>
    <mergeCell ref="BR19:BX19"/>
    <mergeCell ref="A20:C20"/>
    <mergeCell ref="D20:AA20"/>
    <mergeCell ref="AB20:AE20"/>
    <mergeCell ref="AF20:AI20"/>
    <mergeCell ref="AJ20:AP20"/>
    <mergeCell ref="AQ20:AV20"/>
    <mergeCell ref="AW20:BC20"/>
    <mergeCell ref="BD20:BJ20"/>
    <mergeCell ref="BK20:BQ20"/>
    <mergeCell ref="BR20:BX20"/>
    <mergeCell ref="A19:C19"/>
    <mergeCell ref="D19:AA19"/>
    <mergeCell ref="AB19:AE19"/>
    <mergeCell ref="AF19:AI19"/>
    <mergeCell ref="AJ19:AP19"/>
    <mergeCell ref="AQ19:AV19"/>
    <mergeCell ref="AW19:BC19"/>
    <mergeCell ref="BD19:BJ19"/>
    <mergeCell ref="BK19:BQ19"/>
    <mergeCell ref="BR17:BX17"/>
    <mergeCell ref="A18:C18"/>
    <mergeCell ref="D18:AA18"/>
    <mergeCell ref="AB18:AE18"/>
    <mergeCell ref="AF18:AI18"/>
    <mergeCell ref="AJ18:AP18"/>
    <mergeCell ref="AQ18:AV18"/>
    <mergeCell ref="AW18:BC18"/>
    <mergeCell ref="BD18:BJ18"/>
    <mergeCell ref="BK18:BQ18"/>
    <mergeCell ref="BR18:BX18"/>
    <mergeCell ref="A17:C17"/>
    <mergeCell ref="D17:AA17"/>
    <mergeCell ref="AB17:AE17"/>
    <mergeCell ref="AF17:AI17"/>
    <mergeCell ref="AJ17:AP17"/>
    <mergeCell ref="AQ17:AV17"/>
    <mergeCell ref="AW17:BC17"/>
    <mergeCell ref="BD17:BJ17"/>
    <mergeCell ref="BK17:BQ17"/>
    <mergeCell ref="BR15:BX15"/>
    <mergeCell ref="A16:C16"/>
    <mergeCell ref="D16:AA16"/>
    <mergeCell ref="AB16:AE16"/>
    <mergeCell ref="AF16:AI16"/>
    <mergeCell ref="AJ16:AP16"/>
    <mergeCell ref="AQ16:AV16"/>
    <mergeCell ref="AW16:BC16"/>
    <mergeCell ref="BD16:BJ16"/>
    <mergeCell ref="BK16:BQ16"/>
    <mergeCell ref="BR16:BX16"/>
    <mergeCell ref="A14:C14"/>
    <mergeCell ref="D14:AA14"/>
    <mergeCell ref="AB14:AE14"/>
    <mergeCell ref="AJ14:AP14"/>
    <mergeCell ref="AQ14:AV14"/>
    <mergeCell ref="AW14:BC14"/>
    <mergeCell ref="BD14:BJ14"/>
    <mergeCell ref="BK14:BQ14"/>
    <mergeCell ref="A15:C15"/>
    <mergeCell ref="D15:AA15"/>
    <mergeCell ref="AB15:AE15"/>
    <mergeCell ref="AF15:AI15"/>
    <mergeCell ref="AJ15:AP15"/>
    <mergeCell ref="AQ15:AV15"/>
    <mergeCell ref="AW15:BC15"/>
    <mergeCell ref="BD15:BJ15"/>
    <mergeCell ref="BK15:BQ15"/>
    <mergeCell ref="BR12:BX12"/>
    <mergeCell ref="A13:C13"/>
    <mergeCell ref="D13:AA13"/>
    <mergeCell ref="AB13:AE13"/>
    <mergeCell ref="AF13:AI13"/>
    <mergeCell ref="AJ13:AP13"/>
    <mergeCell ref="AQ13:AV13"/>
    <mergeCell ref="AW13:BC13"/>
    <mergeCell ref="BD13:BJ13"/>
    <mergeCell ref="BK13:BQ13"/>
    <mergeCell ref="BR13:BX13"/>
    <mergeCell ref="A12:C12"/>
    <mergeCell ref="D12:AA12"/>
    <mergeCell ref="AB12:AE12"/>
    <mergeCell ref="AF12:AI12"/>
    <mergeCell ref="AJ12:AP12"/>
    <mergeCell ref="AQ12:AV12"/>
    <mergeCell ref="AW12:BC12"/>
    <mergeCell ref="BD12:BJ12"/>
    <mergeCell ref="BK12:BQ12"/>
    <mergeCell ref="BR10:BX10"/>
    <mergeCell ref="A11:C11"/>
    <mergeCell ref="D11:AA11"/>
    <mergeCell ref="AB11:AE11"/>
    <mergeCell ref="AF11:AI11"/>
    <mergeCell ref="AJ11:AP11"/>
    <mergeCell ref="AQ11:AV11"/>
    <mergeCell ref="AW11:BC11"/>
    <mergeCell ref="BD11:BJ11"/>
    <mergeCell ref="BK11:BQ11"/>
    <mergeCell ref="BR11:BX11"/>
    <mergeCell ref="A10:C10"/>
    <mergeCell ref="D10:AA10"/>
    <mergeCell ref="AB10:AE10"/>
    <mergeCell ref="AF10:AI10"/>
    <mergeCell ref="AJ10:AP10"/>
    <mergeCell ref="AQ10:AV10"/>
    <mergeCell ref="AW10:BC10"/>
    <mergeCell ref="BD10:BJ10"/>
    <mergeCell ref="BK10:BQ10"/>
    <mergeCell ref="BR8:BX8"/>
    <mergeCell ref="A9:C9"/>
    <mergeCell ref="D9:AA9"/>
    <mergeCell ref="AB9:AE9"/>
    <mergeCell ref="AF9:AI9"/>
    <mergeCell ref="AJ9:AP9"/>
    <mergeCell ref="AQ9:AV9"/>
    <mergeCell ref="AW9:BC9"/>
    <mergeCell ref="BD9:BJ9"/>
    <mergeCell ref="BK9:BQ9"/>
    <mergeCell ref="BR9:BX9"/>
    <mergeCell ref="A8:C8"/>
    <mergeCell ref="D8:AA8"/>
    <mergeCell ref="AB8:AE8"/>
    <mergeCell ref="AF8:AI8"/>
    <mergeCell ref="AJ8:AP8"/>
    <mergeCell ref="AQ8:AV8"/>
    <mergeCell ref="AW8:BC8"/>
    <mergeCell ref="BD8:BJ8"/>
    <mergeCell ref="BK8:BQ8"/>
    <mergeCell ref="BK6:BQ6"/>
    <mergeCell ref="BR6:BX6"/>
    <mergeCell ref="A7:C7"/>
    <mergeCell ref="D7:AA7"/>
    <mergeCell ref="AB7:AE7"/>
    <mergeCell ref="AF7:AI7"/>
    <mergeCell ref="AJ7:AP7"/>
    <mergeCell ref="AQ7:AV7"/>
    <mergeCell ref="AW7:BC7"/>
    <mergeCell ref="BD7:BJ7"/>
    <mergeCell ref="BK7:BQ7"/>
    <mergeCell ref="BR7:BX7"/>
    <mergeCell ref="A6:C6"/>
    <mergeCell ref="D6:AA6"/>
    <mergeCell ref="AB6:AE6"/>
    <mergeCell ref="AF6:AI6"/>
    <mergeCell ref="AJ6:AP6"/>
    <mergeCell ref="BB4:BC4"/>
    <mergeCell ref="BD4:BF4"/>
    <mergeCell ref="BG4:BH4"/>
    <mergeCell ref="BI4:BJ4"/>
    <mergeCell ref="AQ6:AV6"/>
    <mergeCell ref="AW6:BC6"/>
    <mergeCell ref="BD6:BJ6"/>
    <mergeCell ref="A1:BX1"/>
    <mergeCell ref="A3:C5"/>
    <mergeCell ref="D3:AA5"/>
    <mergeCell ref="AB3:AE5"/>
    <mergeCell ref="AF3:AI5"/>
    <mergeCell ref="AJ3:AP5"/>
    <mergeCell ref="AQ3:AV5"/>
    <mergeCell ref="AW3:BX3"/>
    <mergeCell ref="AW4:AY4"/>
    <mergeCell ref="AZ4:BA4"/>
    <mergeCell ref="BP4:BQ4"/>
    <mergeCell ref="BR4:BX5"/>
    <mergeCell ref="AW5:BC5"/>
    <mergeCell ref="BD5:BJ5"/>
    <mergeCell ref="BK5:BQ5"/>
    <mergeCell ref="BK4:BM4"/>
    <mergeCell ref="BN4:BO4"/>
  </mergeCells>
  <printOptions horizontalCentered="1"/>
  <pageMargins left="0.39370078740157483" right="0.39370078740157483" top="0.39370078740157483" bottom="0.39370078740157483" header="0" footer="0"/>
  <pageSetup paperSize="9" scale="89" orientation="landscape" r:id="rId1"/>
  <headerFooter alignWithMargins="0"/>
  <rowBreaks count="2" manualBreakCount="2">
    <brk id="19" max="75" man="1"/>
    <brk id="41" max="75" man="1"/>
  </rowBreaks>
  <colBreaks count="1" manualBreakCount="1">
    <brk id="82" max="62"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1"/>
  <sheetViews>
    <sheetView view="pageBreakPreview" zoomScale="70" zoomScaleNormal="70" zoomScaleSheetLayoutView="70" workbookViewId="0">
      <selection activeCell="A3" sqref="A3:E3"/>
    </sheetView>
  </sheetViews>
  <sheetFormatPr defaultRowHeight="15.75" x14ac:dyDescent="0.25"/>
  <cols>
    <col min="1" max="1" width="8" style="164" customWidth="1"/>
    <col min="2" max="2" width="9.33203125" style="164"/>
    <col min="3" max="3" width="15" style="164" customWidth="1"/>
    <col min="4" max="4" width="10" style="164" customWidth="1"/>
    <col min="5" max="5" width="14" style="164" customWidth="1"/>
    <col min="6" max="6" width="9.33203125" style="164"/>
    <col min="7" max="7" width="8.83203125" style="164" customWidth="1"/>
    <col min="8" max="8" width="9.33203125" style="164"/>
    <col min="9" max="9" width="7" style="164" customWidth="1"/>
    <col min="10" max="10" width="16.5" style="164" customWidth="1"/>
    <col min="11" max="11" width="17.33203125" style="164" customWidth="1"/>
    <col min="12" max="12" width="5.5" style="164" customWidth="1"/>
    <col min="13" max="13" width="18.1640625" style="164" customWidth="1"/>
    <col min="14" max="14" width="18.33203125" style="164" customWidth="1"/>
    <col min="15" max="15" width="19.1640625" style="164" customWidth="1"/>
    <col min="16" max="16" width="26.6640625" style="164" customWidth="1"/>
    <col min="17" max="55" width="10.6640625" style="164" customWidth="1"/>
    <col min="56" max="57" width="9.33203125" style="164"/>
    <col min="58" max="80" width="10.6640625" style="164" customWidth="1"/>
    <col min="81" max="256" width="9.33203125" style="164"/>
    <col min="257" max="257" width="8" style="164" customWidth="1"/>
    <col min="258" max="258" width="9.33203125" style="164"/>
    <col min="259" max="259" width="15" style="164" customWidth="1"/>
    <col min="260" max="260" width="10" style="164" customWidth="1"/>
    <col min="261" max="261" width="14" style="164" customWidth="1"/>
    <col min="262" max="262" width="9.33203125" style="164"/>
    <col min="263" max="263" width="8.83203125" style="164" customWidth="1"/>
    <col min="264" max="264" width="9.33203125" style="164"/>
    <col min="265" max="265" width="7" style="164" customWidth="1"/>
    <col min="266" max="266" width="13.1640625" style="164" bestFit="1" customWidth="1"/>
    <col min="267" max="267" width="15" style="164" customWidth="1"/>
    <col min="268" max="268" width="5.5" style="164" customWidth="1"/>
    <col min="269" max="269" width="17.6640625" style="164" customWidth="1"/>
    <col min="270" max="270" width="16.6640625" style="164" customWidth="1"/>
    <col min="271" max="271" width="17.33203125" style="164" customWidth="1"/>
    <col min="272" max="272" width="26.6640625" style="164" customWidth="1"/>
    <col min="273" max="311" width="10.6640625" style="164" customWidth="1"/>
    <col min="312" max="313" width="9.33203125" style="164"/>
    <col min="314" max="336" width="10.6640625" style="164" customWidth="1"/>
    <col min="337" max="512" width="9.33203125" style="164"/>
    <col min="513" max="513" width="8" style="164" customWidth="1"/>
    <col min="514" max="514" width="9.33203125" style="164"/>
    <col min="515" max="515" width="15" style="164" customWidth="1"/>
    <col min="516" max="516" width="10" style="164" customWidth="1"/>
    <col min="517" max="517" width="14" style="164" customWidth="1"/>
    <col min="518" max="518" width="9.33203125" style="164"/>
    <col min="519" max="519" width="8.83203125" style="164" customWidth="1"/>
    <col min="520" max="520" width="9.33203125" style="164"/>
    <col min="521" max="521" width="7" style="164" customWidth="1"/>
    <col min="522" max="522" width="13.1640625" style="164" bestFit="1" customWidth="1"/>
    <col min="523" max="523" width="15" style="164" customWidth="1"/>
    <col min="524" max="524" width="5.5" style="164" customWidth="1"/>
    <col min="525" max="525" width="17.6640625" style="164" customWidth="1"/>
    <col min="526" max="526" width="16.6640625" style="164" customWidth="1"/>
    <col min="527" max="527" width="17.33203125" style="164" customWidth="1"/>
    <col min="528" max="528" width="26.6640625" style="164" customWidth="1"/>
    <col min="529" max="567" width="10.6640625" style="164" customWidth="1"/>
    <col min="568" max="569" width="9.33203125" style="164"/>
    <col min="570" max="592" width="10.6640625" style="164" customWidth="1"/>
    <col min="593" max="768" width="9.33203125" style="164"/>
    <col min="769" max="769" width="8" style="164" customWidth="1"/>
    <col min="770" max="770" width="9.33203125" style="164"/>
    <col min="771" max="771" width="15" style="164" customWidth="1"/>
    <col min="772" max="772" width="10" style="164" customWidth="1"/>
    <col min="773" max="773" width="14" style="164" customWidth="1"/>
    <col min="774" max="774" width="9.33203125" style="164"/>
    <col min="775" max="775" width="8.83203125" style="164" customWidth="1"/>
    <col min="776" max="776" width="9.33203125" style="164"/>
    <col min="777" max="777" width="7" style="164" customWidth="1"/>
    <col min="778" max="778" width="13.1640625" style="164" bestFit="1" customWidth="1"/>
    <col min="779" max="779" width="15" style="164" customWidth="1"/>
    <col min="780" max="780" width="5.5" style="164" customWidth="1"/>
    <col min="781" max="781" width="17.6640625" style="164" customWidth="1"/>
    <col min="782" max="782" width="16.6640625" style="164" customWidth="1"/>
    <col min="783" max="783" width="17.33203125" style="164" customWidth="1"/>
    <col min="784" max="784" width="26.6640625" style="164" customWidth="1"/>
    <col min="785" max="823" width="10.6640625" style="164" customWidth="1"/>
    <col min="824" max="825" width="9.33203125" style="164"/>
    <col min="826" max="848" width="10.6640625" style="164" customWidth="1"/>
    <col min="849" max="1024" width="9.33203125" style="164"/>
    <col min="1025" max="1025" width="8" style="164" customWidth="1"/>
    <col min="1026" max="1026" width="9.33203125" style="164"/>
    <col min="1027" max="1027" width="15" style="164" customWidth="1"/>
    <col min="1028" max="1028" width="10" style="164" customWidth="1"/>
    <col min="1029" max="1029" width="14" style="164" customWidth="1"/>
    <col min="1030" max="1030" width="9.33203125" style="164"/>
    <col min="1031" max="1031" width="8.83203125" style="164" customWidth="1"/>
    <col min="1032" max="1032" width="9.33203125" style="164"/>
    <col min="1033" max="1033" width="7" style="164" customWidth="1"/>
    <col min="1034" max="1034" width="13.1640625" style="164" bestFit="1" customWidth="1"/>
    <col min="1035" max="1035" width="15" style="164" customWidth="1"/>
    <col min="1036" max="1036" width="5.5" style="164" customWidth="1"/>
    <col min="1037" max="1037" width="17.6640625" style="164" customWidth="1"/>
    <col min="1038" max="1038" width="16.6640625" style="164" customWidth="1"/>
    <col min="1039" max="1039" width="17.33203125" style="164" customWidth="1"/>
    <col min="1040" max="1040" width="26.6640625" style="164" customWidth="1"/>
    <col min="1041" max="1079" width="10.6640625" style="164" customWidth="1"/>
    <col min="1080" max="1081" width="9.33203125" style="164"/>
    <col min="1082" max="1104" width="10.6640625" style="164" customWidth="1"/>
    <col min="1105" max="1280" width="9.33203125" style="164"/>
    <col min="1281" max="1281" width="8" style="164" customWidth="1"/>
    <col min="1282" max="1282" width="9.33203125" style="164"/>
    <col min="1283" max="1283" width="15" style="164" customWidth="1"/>
    <col min="1284" max="1284" width="10" style="164" customWidth="1"/>
    <col min="1285" max="1285" width="14" style="164" customWidth="1"/>
    <col min="1286" max="1286" width="9.33203125" style="164"/>
    <col min="1287" max="1287" width="8.83203125" style="164" customWidth="1"/>
    <col min="1288" max="1288" width="9.33203125" style="164"/>
    <col min="1289" max="1289" width="7" style="164" customWidth="1"/>
    <col min="1290" max="1290" width="13.1640625" style="164" bestFit="1" customWidth="1"/>
    <col min="1291" max="1291" width="15" style="164" customWidth="1"/>
    <col min="1292" max="1292" width="5.5" style="164" customWidth="1"/>
    <col min="1293" max="1293" width="17.6640625" style="164" customWidth="1"/>
    <col min="1294" max="1294" width="16.6640625" style="164" customWidth="1"/>
    <col min="1295" max="1295" width="17.33203125" style="164" customWidth="1"/>
    <col min="1296" max="1296" width="26.6640625" style="164" customWidth="1"/>
    <col min="1297" max="1335" width="10.6640625" style="164" customWidth="1"/>
    <col min="1336" max="1337" width="9.33203125" style="164"/>
    <col min="1338" max="1360" width="10.6640625" style="164" customWidth="1"/>
    <col min="1361" max="1536" width="9.33203125" style="164"/>
    <col min="1537" max="1537" width="8" style="164" customWidth="1"/>
    <col min="1538" max="1538" width="9.33203125" style="164"/>
    <col min="1539" max="1539" width="15" style="164" customWidth="1"/>
    <col min="1540" max="1540" width="10" style="164" customWidth="1"/>
    <col min="1541" max="1541" width="14" style="164" customWidth="1"/>
    <col min="1542" max="1542" width="9.33203125" style="164"/>
    <col min="1543" max="1543" width="8.83203125" style="164" customWidth="1"/>
    <col min="1544" max="1544" width="9.33203125" style="164"/>
    <col min="1545" max="1545" width="7" style="164" customWidth="1"/>
    <col min="1546" max="1546" width="13.1640625" style="164" bestFit="1" customWidth="1"/>
    <col min="1547" max="1547" width="15" style="164" customWidth="1"/>
    <col min="1548" max="1548" width="5.5" style="164" customWidth="1"/>
    <col min="1549" max="1549" width="17.6640625" style="164" customWidth="1"/>
    <col min="1550" max="1550" width="16.6640625" style="164" customWidth="1"/>
    <col min="1551" max="1551" width="17.33203125" style="164" customWidth="1"/>
    <col min="1552" max="1552" width="26.6640625" style="164" customWidth="1"/>
    <col min="1553" max="1591" width="10.6640625" style="164" customWidth="1"/>
    <col min="1592" max="1593" width="9.33203125" style="164"/>
    <col min="1594" max="1616" width="10.6640625" style="164" customWidth="1"/>
    <col min="1617" max="1792" width="9.33203125" style="164"/>
    <col min="1793" max="1793" width="8" style="164" customWidth="1"/>
    <col min="1794" max="1794" width="9.33203125" style="164"/>
    <col min="1795" max="1795" width="15" style="164" customWidth="1"/>
    <col min="1796" max="1796" width="10" style="164" customWidth="1"/>
    <col min="1797" max="1797" width="14" style="164" customWidth="1"/>
    <col min="1798" max="1798" width="9.33203125" style="164"/>
    <col min="1799" max="1799" width="8.83203125" style="164" customWidth="1"/>
    <col min="1800" max="1800" width="9.33203125" style="164"/>
    <col min="1801" max="1801" width="7" style="164" customWidth="1"/>
    <col min="1802" max="1802" width="13.1640625" style="164" bestFit="1" customWidth="1"/>
    <col min="1803" max="1803" width="15" style="164" customWidth="1"/>
    <col min="1804" max="1804" width="5.5" style="164" customWidth="1"/>
    <col min="1805" max="1805" width="17.6640625" style="164" customWidth="1"/>
    <col min="1806" max="1806" width="16.6640625" style="164" customWidth="1"/>
    <col min="1807" max="1807" width="17.33203125" style="164" customWidth="1"/>
    <col min="1808" max="1808" width="26.6640625" style="164" customWidth="1"/>
    <col min="1809" max="1847" width="10.6640625" style="164" customWidth="1"/>
    <col min="1848" max="1849" width="9.33203125" style="164"/>
    <col min="1850" max="1872" width="10.6640625" style="164" customWidth="1"/>
    <col min="1873" max="2048" width="9.33203125" style="164"/>
    <col min="2049" max="2049" width="8" style="164" customWidth="1"/>
    <col min="2050" max="2050" width="9.33203125" style="164"/>
    <col min="2051" max="2051" width="15" style="164" customWidth="1"/>
    <col min="2052" max="2052" width="10" style="164" customWidth="1"/>
    <col min="2053" max="2053" width="14" style="164" customWidth="1"/>
    <col min="2054" max="2054" width="9.33203125" style="164"/>
    <col min="2055" max="2055" width="8.83203125" style="164" customWidth="1"/>
    <col min="2056" max="2056" width="9.33203125" style="164"/>
    <col min="2057" max="2057" width="7" style="164" customWidth="1"/>
    <col min="2058" max="2058" width="13.1640625" style="164" bestFit="1" customWidth="1"/>
    <col min="2059" max="2059" width="15" style="164" customWidth="1"/>
    <col min="2060" max="2060" width="5.5" style="164" customWidth="1"/>
    <col min="2061" max="2061" width="17.6640625" style="164" customWidth="1"/>
    <col min="2062" max="2062" width="16.6640625" style="164" customWidth="1"/>
    <col min="2063" max="2063" width="17.33203125" style="164" customWidth="1"/>
    <col min="2064" max="2064" width="26.6640625" style="164" customWidth="1"/>
    <col min="2065" max="2103" width="10.6640625" style="164" customWidth="1"/>
    <col min="2104" max="2105" width="9.33203125" style="164"/>
    <col min="2106" max="2128" width="10.6640625" style="164" customWidth="1"/>
    <col min="2129" max="2304" width="9.33203125" style="164"/>
    <col min="2305" max="2305" width="8" style="164" customWidth="1"/>
    <col min="2306" max="2306" width="9.33203125" style="164"/>
    <col min="2307" max="2307" width="15" style="164" customWidth="1"/>
    <col min="2308" max="2308" width="10" style="164" customWidth="1"/>
    <col min="2309" max="2309" width="14" style="164" customWidth="1"/>
    <col min="2310" max="2310" width="9.33203125" style="164"/>
    <col min="2311" max="2311" width="8.83203125" style="164" customWidth="1"/>
    <col min="2312" max="2312" width="9.33203125" style="164"/>
    <col min="2313" max="2313" width="7" style="164" customWidth="1"/>
    <col min="2314" max="2314" width="13.1640625" style="164" bestFit="1" customWidth="1"/>
    <col min="2315" max="2315" width="15" style="164" customWidth="1"/>
    <col min="2316" max="2316" width="5.5" style="164" customWidth="1"/>
    <col min="2317" max="2317" width="17.6640625" style="164" customWidth="1"/>
    <col min="2318" max="2318" width="16.6640625" style="164" customWidth="1"/>
    <col min="2319" max="2319" width="17.33203125" style="164" customWidth="1"/>
    <col min="2320" max="2320" width="26.6640625" style="164" customWidth="1"/>
    <col min="2321" max="2359" width="10.6640625" style="164" customWidth="1"/>
    <col min="2360" max="2361" width="9.33203125" style="164"/>
    <col min="2362" max="2384" width="10.6640625" style="164" customWidth="1"/>
    <col min="2385" max="2560" width="9.33203125" style="164"/>
    <col min="2561" max="2561" width="8" style="164" customWidth="1"/>
    <col min="2562" max="2562" width="9.33203125" style="164"/>
    <col min="2563" max="2563" width="15" style="164" customWidth="1"/>
    <col min="2564" max="2564" width="10" style="164" customWidth="1"/>
    <col min="2565" max="2565" width="14" style="164" customWidth="1"/>
    <col min="2566" max="2566" width="9.33203125" style="164"/>
    <col min="2567" max="2567" width="8.83203125" style="164" customWidth="1"/>
    <col min="2568" max="2568" width="9.33203125" style="164"/>
    <col min="2569" max="2569" width="7" style="164" customWidth="1"/>
    <col min="2570" max="2570" width="13.1640625" style="164" bestFit="1" customWidth="1"/>
    <col min="2571" max="2571" width="15" style="164" customWidth="1"/>
    <col min="2572" max="2572" width="5.5" style="164" customWidth="1"/>
    <col min="2573" max="2573" width="17.6640625" style="164" customWidth="1"/>
    <col min="2574" max="2574" width="16.6640625" style="164" customWidth="1"/>
    <col min="2575" max="2575" width="17.33203125" style="164" customWidth="1"/>
    <col min="2576" max="2576" width="26.6640625" style="164" customWidth="1"/>
    <col min="2577" max="2615" width="10.6640625" style="164" customWidth="1"/>
    <col min="2616" max="2617" width="9.33203125" style="164"/>
    <col min="2618" max="2640" width="10.6640625" style="164" customWidth="1"/>
    <col min="2641" max="2816" width="9.33203125" style="164"/>
    <col min="2817" max="2817" width="8" style="164" customWidth="1"/>
    <col min="2818" max="2818" width="9.33203125" style="164"/>
    <col min="2819" max="2819" width="15" style="164" customWidth="1"/>
    <col min="2820" max="2820" width="10" style="164" customWidth="1"/>
    <col min="2821" max="2821" width="14" style="164" customWidth="1"/>
    <col min="2822" max="2822" width="9.33203125" style="164"/>
    <col min="2823" max="2823" width="8.83203125" style="164" customWidth="1"/>
    <col min="2824" max="2824" width="9.33203125" style="164"/>
    <col min="2825" max="2825" width="7" style="164" customWidth="1"/>
    <col min="2826" max="2826" width="13.1640625" style="164" bestFit="1" customWidth="1"/>
    <col min="2827" max="2827" width="15" style="164" customWidth="1"/>
    <col min="2828" max="2828" width="5.5" style="164" customWidth="1"/>
    <col min="2829" max="2829" width="17.6640625" style="164" customWidth="1"/>
    <col min="2830" max="2830" width="16.6640625" style="164" customWidth="1"/>
    <col min="2831" max="2831" width="17.33203125" style="164" customWidth="1"/>
    <col min="2832" max="2832" width="26.6640625" style="164" customWidth="1"/>
    <col min="2833" max="2871" width="10.6640625" style="164" customWidth="1"/>
    <col min="2872" max="2873" width="9.33203125" style="164"/>
    <col min="2874" max="2896" width="10.6640625" style="164" customWidth="1"/>
    <col min="2897" max="3072" width="9.33203125" style="164"/>
    <col min="3073" max="3073" width="8" style="164" customWidth="1"/>
    <col min="3074" max="3074" width="9.33203125" style="164"/>
    <col min="3075" max="3075" width="15" style="164" customWidth="1"/>
    <col min="3076" max="3076" width="10" style="164" customWidth="1"/>
    <col min="3077" max="3077" width="14" style="164" customWidth="1"/>
    <col min="3078" max="3078" width="9.33203125" style="164"/>
    <col min="3079" max="3079" width="8.83203125" style="164" customWidth="1"/>
    <col min="3080" max="3080" width="9.33203125" style="164"/>
    <col min="3081" max="3081" width="7" style="164" customWidth="1"/>
    <col min="3082" max="3082" width="13.1640625" style="164" bestFit="1" customWidth="1"/>
    <col min="3083" max="3083" width="15" style="164" customWidth="1"/>
    <col min="3084" max="3084" width="5.5" style="164" customWidth="1"/>
    <col min="3085" max="3085" width="17.6640625" style="164" customWidth="1"/>
    <col min="3086" max="3086" width="16.6640625" style="164" customWidth="1"/>
    <col min="3087" max="3087" width="17.33203125" style="164" customWidth="1"/>
    <col min="3088" max="3088" width="26.6640625" style="164" customWidth="1"/>
    <col min="3089" max="3127" width="10.6640625" style="164" customWidth="1"/>
    <col min="3128" max="3129" width="9.33203125" style="164"/>
    <col min="3130" max="3152" width="10.6640625" style="164" customWidth="1"/>
    <col min="3153" max="3328" width="9.33203125" style="164"/>
    <col min="3329" max="3329" width="8" style="164" customWidth="1"/>
    <col min="3330" max="3330" width="9.33203125" style="164"/>
    <col min="3331" max="3331" width="15" style="164" customWidth="1"/>
    <col min="3332" max="3332" width="10" style="164" customWidth="1"/>
    <col min="3333" max="3333" width="14" style="164" customWidth="1"/>
    <col min="3334" max="3334" width="9.33203125" style="164"/>
    <col min="3335" max="3335" width="8.83203125" style="164" customWidth="1"/>
    <col min="3336" max="3336" width="9.33203125" style="164"/>
    <col min="3337" max="3337" width="7" style="164" customWidth="1"/>
    <col min="3338" max="3338" width="13.1640625" style="164" bestFit="1" customWidth="1"/>
    <col min="3339" max="3339" width="15" style="164" customWidth="1"/>
    <col min="3340" max="3340" width="5.5" style="164" customWidth="1"/>
    <col min="3341" max="3341" width="17.6640625" style="164" customWidth="1"/>
    <col min="3342" max="3342" width="16.6640625" style="164" customWidth="1"/>
    <col min="3343" max="3343" width="17.33203125" style="164" customWidth="1"/>
    <col min="3344" max="3344" width="26.6640625" style="164" customWidth="1"/>
    <col min="3345" max="3383" width="10.6640625" style="164" customWidth="1"/>
    <col min="3384" max="3385" width="9.33203125" style="164"/>
    <col min="3386" max="3408" width="10.6640625" style="164" customWidth="1"/>
    <col min="3409" max="3584" width="9.33203125" style="164"/>
    <col min="3585" max="3585" width="8" style="164" customWidth="1"/>
    <col min="3586" max="3586" width="9.33203125" style="164"/>
    <col min="3587" max="3587" width="15" style="164" customWidth="1"/>
    <col min="3588" max="3588" width="10" style="164" customWidth="1"/>
    <col min="3589" max="3589" width="14" style="164" customWidth="1"/>
    <col min="3590" max="3590" width="9.33203125" style="164"/>
    <col min="3591" max="3591" width="8.83203125" style="164" customWidth="1"/>
    <col min="3592" max="3592" width="9.33203125" style="164"/>
    <col min="3593" max="3593" width="7" style="164" customWidth="1"/>
    <col min="3594" max="3594" width="13.1640625" style="164" bestFit="1" customWidth="1"/>
    <col min="3595" max="3595" width="15" style="164" customWidth="1"/>
    <col min="3596" max="3596" width="5.5" style="164" customWidth="1"/>
    <col min="3597" max="3597" width="17.6640625" style="164" customWidth="1"/>
    <col min="3598" max="3598" width="16.6640625" style="164" customWidth="1"/>
    <col min="3599" max="3599" width="17.33203125" style="164" customWidth="1"/>
    <col min="3600" max="3600" width="26.6640625" style="164" customWidth="1"/>
    <col min="3601" max="3639" width="10.6640625" style="164" customWidth="1"/>
    <col min="3640" max="3641" width="9.33203125" style="164"/>
    <col min="3642" max="3664" width="10.6640625" style="164" customWidth="1"/>
    <col min="3665" max="3840" width="9.33203125" style="164"/>
    <col min="3841" max="3841" width="8" style="164" customWidth="1"/>
    <col min="3842" max="3842" width="9.33203125" style="164"/>
    <col min="3843" max="3843" width="15" style="164" customWidth="1"/>
    <col min="3844" max="3844" width="10" style="164" customWidth="1"/>
    <col min="3845" max="3845" width="14" style="164" customWidth="1"/>
    <col min="3846" max="3846" width="9.33203125" style="164"/>
    <col min="3847" max="3847" width="8.83203125" style="164" customWidth="1"/>
    <col min="3848" max="3848" width="9.33203125" style="164"/>
    <col min="3849" max="3849" width="7" style="164" customWidth="1"/>
    <col min="3850" max="3850" width="13.1640625" style="164" bestFit="1" customWidth="1"/>
    <col min="3851" max="3851" width="15" style="164" customWidth="1"/>
    <col min="3852" max="3852" width="5.5" style="164" customWidth="1"/>
    <col min="3853" max="3853" width="17.6640625" style="164" customWidth="1"/>
    <col min="3854" max="3854" width="16.6640625" style="164" customWidth="1"/>
    <col min="3855" max="3855" width="17.33203125" style="164" customWidth="1"/>
    <col min="3856" max="3856" width="26.6640625" style="164" customWidth="1"/>
    <col min="3857" max="3895" width="10.6640625" style="164" customWidth="1"/>
    <col min="3896" max="3897" width="9.33203125" style="164"/>
    <col min="3898" max="3920" width="10.6640625" style="164" customWidth="1"/>
    <col min="3921" max="4096" width="9.33203125" style="164"/>
    <col min="4097" max="4097" width="8" style="164" customWidth="1"/>
    <col min="4098" max="4098" width="9.33203125" style="164"/>
    <col min="4099" max="4099" width="15" style="164" customWidth="1"/>
    <col min="4100" max="4100" width="10" style="164" customWidth="1"/>
    <col min="4101" max="4101" width="14" style="164" customWidth="1"/>
    <col min="4102" max="4102" width="9.33203125" style="164"/>
    <col min="4103" max="4103" width="8.83203125" style="164" customWidth="1"/>
    <col min="4104" max="4104" width="9.33203125" style="164"/>
    <col min="4105" max="4105" width="7" style="164" customWidth="1"/>
    <col min="4106" max="4106" width="13.1640625" style="164" bestFit="1" customWidth="1"/>
    <col min="4107" max="4107" width="15" style="164" customWidth="1"/>
    <col min="4108" max="4108" width="5.5" style="164" customWidth="1"/>
    <col min="4109" max="4109" width="17.6640625" style="164" customWidth="1"/>
    <col min="4110" max="4110" width="16.6640625" style="164" customWidth="1"/>
    <col min="4111" max="4111" width="17.33203125" style="164" customWidth="1"/>
    <col min="4112" max="4112" width="26.6640625" style="164" customWidth="1"/>
    <col min="4113" max="4151" width="10.6640625" style="164" customWidth="1"/>
    <col min="4152" max="4153" width="9.33203125" style="164"/>
    <col min="4154" max="4176" width="10.6640625" style="164" customWidth="1"/>
    <col min="4177" max="4352" width="9.33203125" style="164"/>
    <col min="4353" max="4353" width="8" style="164" customWidth="1"/>
    <col min="4354" max="4354" width="9.33203125" style="164"/>
    <col min="4355" max="4355" width="15" style="164" customWidth="1"/>
    <col min="4356" max="4356" width="10" style="164" customWidth="1"/>
    <col min="4357" max="4357" width="14" style="164" customWidth="1"/>
    <col min="4358" max="4358" width="9.33203125" style="164"/>
    <col min="4359" max="4359" width="8.83203125" style="164" customWidth="1"/>
    <col min="4360" max="4360" width="9.33203125" style="164"/>
    <col min="4361" max="4361" width="7" style="164" customWidth="1"/>
    <col min="4362" max="4362" width="13.1640625" style="164" bestFit="1" customWidth="1"/>
    <col min="4363" max="4363" width="15" style="164" customWidth="1"/>
    <col min="4364" max="4364" width="5.5" style="164" customWidth="1"/>
    <col min="4365" max="4365" width="17.6640625" style="164" customWidth="1"/>
    <col min="4366" max="4366" width="16.6640625" style="164" customWidth="1"/>
    <col min="4367" max="4367" width="17.33203125" style="164" customWidth="1"/>
    <col min="4368" max="4368" width="26.6640625" style="164" customWidth="1"/>
    <col min="4369" max="4407" width="10.6640625" style="164" customWidth="1"/>
    <col min="4408" max="4409" width="9.33203125" style="164"/>
    <col min="4410" max="4432" width="10.6640625" style="164" customWidth="1"/>
    <col min="4433" max="4608" width="9.33203125" style="164"/>
    <col min="4609" max="4609" width="8" style="164" customWidth="1"/>
    <col min="4610" max="4610" width="9.33203125" style="164"/>
    <col min="4611" max="4611" width="15" style="164" customWidth="1"/>
    <col min="4612" max="4612" width="10" style="164" customWidth="1"/>
    <col min="4613" max="4613" width="14" style="164" customWidth="1"/>
    <col min="4614" max="4614" width="9.33203125" style="164"/>
    <col min="4615" max="4615" width="8.83203125" style="164" customWidth="1"/>
    <col min="4616" max="4616" width="9.33203125" style="164"/>
    <col min="4617" max="4617" width="7" style="164" customWidth="1"/>
    <col min="4618" max="4618" width="13.1640625" style="164" bestFit="1" customWidth="1"/>
    <col min="4619" max="4619" width="15" style="164" customWidth="1"/>
    <col min="4620" max="4620" width="5.5" style="164" customWidth="1"/>
    <col min="4621" max="4621" width="17.6640625" style="164" customWidth="1"/>
    <col min="4622" max="4622" width="16.6640625" style="164" customWidth="1"/>
    <col min="4623" max="4623" width="17.33203125" style="164" customWidth="1"/>
    <col min="4624" max="4624" width="26.6640625" style="164" customWidth="1"/>
    <col min="4625" max="4663" width="10.6640625" style="164" customWidth="1"/>
    <col min="4664" max="4665" width="9.33203125" style="164"/>
    <col min="4666" max="4688" width="10.6640625" style="164" customWidth="1"/>
    <col min="4689" max="4864" width="9.33203125" style="164"/>
    <col min="4865" max="4865" width="8" style="164" customWidth="1"/>
    <col min="4866" max="4866" width="9.33203125" style="164"/>
    <col min="4867" max="4867" width="15" style="164" customWidth="1"/>
    <col min="4868" max="4868" width="10" style="164" customWidth="1"/>
    <col min="4869" max="4869" width="14" style="164" customWidth="1"/>
    <col min="4870" max="4870" width="9.33203125" style="164"/>
    <col min="4871" max="4871" width="8.83203125" style="164" customWidth="1"/>
    <col min="4872" max="4872" width="9.33203125" style="164"/>
    <col min="4873" max="4873" width="7" style="164" customWidth="1"/>
    <col min="4874" max="4874" width="13.1640625" style="164" bestFit="1" customWidth="1"/>
    <col min="4875" max="4875" width="15" style="164" customWidth="1"/>
    <col min="4876" max="4876" width="5.5" style="164" customWidth="1"/>
    <col min="4877" max="4877" width="17.6640625" style="164" customWidth="1"/>
    <col min="4878" max="4878" width="16.6640625" style="164" customWidth="1"/>
    <col min="4879" max="4879" width="17.33203125" style="164" customWidth="1"/>
    <col min="4880" max="4880" width="26.6640625" style="164" customWidth="1"/>
    <col min="4881" max="4919" width="10.6640625" style="164" customWidth="1"/>
    <col min="4920" max="4921" width="9.33203125" style="164"/>
    <col min="4922" max="4944" width="10.6640625" style="164" customWidth="1"/>
    <col min="4945" max="5120" width="9.33203125" style="164"/>
    <col min="5121" max="5121" width="8" style="164" customWidth="1"/>
    <col min="5122" max="5122" width="9.33203125" style="164"/>
    <col min="5123" max="5123" width="15" style="164" customWidth="1"/>
    <col min="5124" max="5124" width="10" style="164" customWidth="1"/>
    <col min="5125" max="5125" width="14" style="164" customWidth="1"/>
    <col min="5126" max="5126" width="9.33203125" style="164"/>
    <col min="5127" max="5127" width="8.83203125" style="164" customWidth="1"/>
    <col min="5128" max="5128" width="9.33203125" style="164"/>
    <col min="5129" max="5129" width="7" style="164" customWidth="1"/>
    <col min="5130" max="5130" width="13.1640625" style="164" bestFit="1" customWidth="1"/>
    <col min="5131" max="5131" width="15" style="164" customWidth="1"/>
    <col min="5132" max="5132" width="5.5" style="164" customWidth="1"/>
    <col min="5133" max="5133" width="17.6640625" style="164" customWidth="1"/>
    <col min="5134" max="5134" width="16.6640625" style="164" customWidth="1"/>
    <col min="5135" max="5135" width="17.33203125" style="164" customWidth="1"/>
    <col min="5136" max="5136" width="26.6640625" style="164" customWidth="1"/>
    <col min="5137" max="5175" width="10.6640625" style="164" customWidth="1"/>
    <col min="5176" max="5177" width="9.33203125" style="164"/>
    <col min="5178" max="5200" width="10.6640625" style="164" customWidth="1"/>
    <col min="5201" max="5376" width="9.33203125" style="164"/>
    <col min="5377" max="5377" width="8" style="164" customWidth="1"/>
    <col min="5378" max="5378" width="9.33203125" style="164"/>
    <col min="5379" max="5379" width="15" style="164" customWidth="1"/>
    <col min="5380" max="5380" width="10" style="164" customWidth="1"/>
    <col min="5381" max="5381" width="14" style="164" customWidth="1"/>
    <col min="5382" max="5382" width="9.33203125" style="164"/>
    <col min="5383" max="5383" width="8.83203125" style="164" customWidth="1"/>
    <col min="5384" max="5384" width="9.33203125" style="164"/>
    <col min="5385" max="5385" width="7" style="164" customWidth="1"/>
    <col min="5386" max="5386" width="13.1640625" style="164" bestFit="1" customWidth="1"/>
    <col min="5387" max="5387" width="15" style="164" customWidth="1"/>
    <col min="5388" max="5388" width="5.5" style="164" customWidth="1"/>
    <col min="5389" max="5389" width="17.6640625" style="164" customWidth="1"/>
    <col min="5390" max="5390" width="16.6640625" style="164" customWidth="1"/>
    <col min="5391" max="5391" width="17.33203125" style="164" customWidth="1"/>
    <col min="5392" max="5392" width="26.6640625" style="164" customWidth="1"/>
    <col min="5393" max="5431" width="10.6640625" style="164" customWidth="1"/>
    <col min="5432" max="5433" width="9.33203125" style="164"/>
    <col min="5434" max="5456" width="10.6640625" style="164" customWidth="1"/>
    <col min="5457" max="5632" width="9.33203125" style="164"/>
    <col min="5633" max="5633" width="8" style="164" customWidth="1"/>
    <col min="5634" max="5634" width="9.33203125" style="164"/>
    <col min="5635" max="5635" width="15" style="164" customWidth="1"/>
    <col min="5636" max="5636" width="10" style="164" customWidth="1"/>
    <col min="5637" max="5637" width="14" style="164" customWidth="1"/>
    <col min="5638" max="5638" width="9.33203125" style="164"/>
    <col min="5639" max="5639" width="8.83203125" style="164" customWidth="1"/>
    <col min="5640" max="5640" width="9.33203125" style="164"/>
    <col min="5641" max="5641" width="7" style="164" customWidth="1"/>
    <col min="5642" max="5642" width="13.1640625" style="164" bestFit="1" customWidth="1"/>
    <col min="5643" max="5643" width="15" style="164" customWidth="1"/>
    <col min="5644" max="5644" width="5.5" style="164" customWidth="1"/>
    <col min="5645" max="5645" width="17.6640625" style="164" customWidth="1"/>
    <col min="5646" max="5646" width="16.6640625" style="164" customWidth="1"/>
    <col min="5647" max="5647" width="17.33203125" style="164" customWidth="1"/>
    <col min="5648" max="5648" width="26.6640625" style="164" customWidth="1"/>
    <col min="5649" max="5687" width="10.6640625" style="164" customWidth="1"/>
    <col min="5688" max="5689" width="9.33203125" style="164"/>
    <col min="5690" max="5712" width="10.6640625" style="164" customWidth="1"/>
    <col min="5713" max="5888" width="9.33203125" style="164"/>
    <col min="5889" max="5889" width="8" style="164" customWidth="1"/>
    <col min="5890" max="5890" width="9.33203125" style="164"/>
    <col min="5891" max="5891" width="15" style="164" customWidth="1"/>
    <col min="5892" max="5892" width="10" style="164" customWidth="1"/>
    <col min="5893" max="5893" width="14" style="164" customWidth="1"/>
    <col min="5894" max="5894" width="9.33203125" style="164"/>
    <col min="5895" max="5895" width="8.83203125" style="164" customWidth="1"/>
    <col min="5896" max="5896" width="9.33203125" style="164"/>
    <col min="5897" max="5897" width="7" style="164" customWidth="1"/>
    <col min="5898" max="5898" width="13.1640625" style="164" bestFit="1" customWidth="1"/>
    <col min="5899" max="5899" width="15" style="164" customWidth="1"/>
    <col min="5900" max="5900" width="5.5" style="164" customWidth="1"/>
    <col min="5901" max="5901" width="17.6640625" style="164" customWidth="1"/>
    <col min="5902" max="5902" width="16.6640625" style="164" customWidth="1"/>
    <col min="5903" max="5903" width="17.33203125" style="164" customWidth="1"/>
    <col min="5904" max="5904" width="26.6640625" style="164" customWidth="1"/>
    <col min="5905" max="5943" width="10.6640625" style="164" customWidth="1"/>
    <col min="5944" max="5945" width="9.33203125" style="164"/>
    <col min="5946" max="5968" width="10.6640625" style="164" customWidth="1"/>
    <col min="5969" max="6144" width="9.33203125" style="164"/>
    <col min="6145" max="6145" width="8" style="164" customWidth="1"/>
    <col min="6146" max="6146" width="9.33203125" style="164"/>
    <col min="6147" max="6147" width="15" style="164" customWidth="1"/>
    <col min="6148" max="6148" width="10" style="164" customWidth="1"/>
    <col min="6149" max="6149" width="14" style="164" customWidth="1"/>
    <col min="6150" max="6150" width="9.33203125" style="164"/>
    <col min="6151" max="6151" width="8.83203125" style="164" customWidth="1"/>
    <col min="6152" max="6152" width="9.33203125" style="164"/>
    <col min="6153" max="6153" width="7" style="164" customWidth="1"/>
    <col min="6154" max="6154" width="13.1640625" style="164" bestFit="1" customWidth="1"/>
    <col min="6155" max="6155" width="15" style="164" customWidth="1"/>
    <col min="6156" max="6156" width="5.5" style="164" customWidth="1"/>
    <col min="6157" max="6157" width="17.6640625" style="164" customWidth="1"/>
    <col min="6158" max="6158" width="16.6640625" style="164" customWidth="1"/>
    <col min="6159" max="6159" width="17.33203125" style="164" customWidth="1"/>
    <col min="6160" max="6160" width="26.6640625" style="164" customWidth="1"/>
    <col min="6161" max="6199" width="10.6640625" style="164" customWidth="1"/>
    <col min="6200" max="6201" width="9.33203125" style="164"/>
    <col min="6202" max="6224" width="10.6640625" style="164" customWidth="1"/>
    <col min="6225" max="6400" width="9.33203125" style="164"/>
    <col min="6401" max="6401" width="8" style="164" customWidth="1"/>
    <col min="6402" max="6402" width="9.33203125" style="164"/>
    <col min="6403" max="6403" width="15" style="164" customWidth="1"/>
    <col min="6404" max="6404" width="10" style="164" customWidth="1"/>
    <col min="6405" max="6405" width="14" style="164" customWidth="1"/>
    <col min="6406" max="6406" width="9.33203125" style="164"/>
    <col min="6407" max="6407" width="8.83203125" style="164" customWidth="1"/>
    <col min="6408" max="6408" width="9.33203125" style="164"/>
    <col min="6409" max="6409" width="7" style="164" customWidth="1"/>
    <col min="6410" max="6410" width="13.1640625" style="164" bestFit="1" customWidth="1"/>
    <col min="6411" max="6411" width="15" style="164" customWidth="1"/>
    <col min="6412" max="6412" width="5.5" style="164" customWidth="1"/>
    <col min="6413" max="6413" width="17.6640625" style="164" customWidth="1"/>
    <col min="6414" max="6414" width="16.6640625" style="164" customWidth="1"/>
    <col min="6415" max="6415" width="17.33203125" style="164" customWidth="1"/>
    <col min="6416" max="6416" width="26.6640625" style="164" customWidth="1"/>
    <col min="6417" max="6455" width="10.6640625" style="164" customWidth="1"/>
    <col min="6456" max="6457" width="9.33203125" style="164"/>
    <col min="6458" max="6480" width="10.6640625" style="164" customWidth="1"/>
    <col min="6481" max="6656" width="9.33203125" style="164"/>
    <col min="6657" max="6657" width="8" style="164" customWidth="1"/>
    <col min="6658" max="6658" width="9.33203125" style="164"/>
    <col min="6659" max="6659" width="15" style="164" customWidth="1"/>
    <col min="6660" max="6660" width="10" style="164" customWidth="1"/>
    <col min="6661" max="6661" width="14" style="164" customWidth="1"/>
    <col min="6662" max="6662" width="9.33203125" style="164"/>
    <col min="6663" max="6663" width="8.83203125" style="164" customWidth="1"/>
    <col min="6664" max="6664" width="9.33203125" style="164"/>
    <col min="6665" max="6665" width="7" style="164" customWidth="1"/>
    <col min="6666" max="6666" width="13.1640625" style="164" bestFit="1" customWidth="1"/>
    <col min="6667" max="6667" width="15" style="164" customWidth="1"/>
    <col min="6668" max="6668" width="5.5" style="164" customWidth="1"/>
    <col min="6669" max="6669" width="17.6640625" style="164" customWidth="1"/>
    <col min="6670" max="6670" width="16.6640625" style="164" customWidth="1"/>
    <col min="6671" max="6671" width="17.33203125" style="164" customWidth="1"/>
    <col min="6672" max="6672" width="26.6640625" style="164" customWidth="1"/>
    <col min="6673" max="6711" width="10.6640625" style="164" customWidth="1"/>
    <col min="6712" max="6713" width="9.33203125" style="164"/>
    <col min="6714" max="6736" width="10.6640625" style="164" customWidth="1"/>
    <col min="6737" max="6912" width="9.33203125" style="164"/>
    <col min="6913" max="6913" width="8" style="164" customWidth="1"/>
    <col min="6914" max="6914" width="9.33203125" style="164"/>
    <col min="6915" max="6915" width="15" style="164" customWidth="1"/>
    <col min="6916" max="6916" width="10" style="164" customWidth="1"/>
    <col min="6917" max="6917" width="14" style="164" customWidth="1"/>
    <col min="6918" max="6918" width="9.33203125" style="164"/>
    <col min="6919" max="6919" width="8.83203125" style="164" customWidth="1"/>
    <col min="6920" max="6920" width="9.33203125" style="164"/>
    <col min="6921" max="6921" width="7" style="164" customWidth="1"/>
    <col min="6922" max="6922" width="13.1640625" style="164" bestFit="1" customWidth="1"/>
    <col min="6923" max="6923" width="15" style="164" customWidth="1"/>
    <col min="6924" max="6924" width="5.5" style="164" customWidth="1"/>
    <col min="6925" max="6925" width="17.6640625" style="164" customWidth="1"/>
    <col min="6926" max="6926" width="16.6640625" style="164" customWidth="1"/>
    <col min="6927" max="6927" width="17.33203125" style="164" customWidth="1"/>
    <col min="6928" max="6928" width="26.6640625" style="164" customWidth="1"/>
    <col min="6929" max="6967" width="10.6640625" style="164" customWidth="1"/>
    <col min="6968" max="6969" width="9.33203125" style="164"/>
    <col min="6970" max="6992" width="10.6640625" style="164" customWidth="1"/>
    <col min="6993" max="7168" width="9.33203125" style="164"/>
    <col min="7169" max="7169" width="8" style="164" customWidth="1"/>
    <col min="7170" max="7170" width="9.33203125" style="164"/>
    <col min="7171" max="7171" width="15" style="164" customWidth="1"/>
    <col min="7172" max="7172" width="10" style="164" customWidth="1"/>
    <col min="7173" max="7173" width="14" style="164" customWidth="1"/>
    <col min="7174" max="7174" width="9.33203125" style="164"/>
    <col min="7175" max="7175" width="8.83203125" style="164" customWidth="1"/>
    <col min="7176" max="7176" width="9.33203125" style="164"/>
    <col min="7177" max="7177" width="7" style="164" customWidth="1"/>
    <col min="7178" max="7178" width="13.1640625" style="164" bestFit="1" customWidth="1"/>
    <col min="7179" max="7179" width="15" style="164" customWidth="1"/>
    <col min="7180" max="7180" width="5.5" style="164" customWidth="1"/>
    <col min="7181" max="7181" width="17.6640625" style="164" customWidth="1"/>
    <col min="7182" max="7182" width="16.6640625" style="164" customWidth="1"/>
    <col min="7183" max="7183" width="17.33203125" style="164" customWidth="1"/>
    <col min="7184" max="7184" width="26.6640625" style="164" customWidth="1"/>
    <col min="7185" max="7223" width="10.6640625" style="164" customWidth="1"/>
    <col min="7224" max="7225" width="9.33203125" style="164"/>
    <col min="7226" max="7248" width="10.6640625" style="164" customWidth="1"/>
    <col min="7249" max="7424" width="9.33203125" style="164"/>
    <col min="7425" max="7425" width="8" style="164" customWidth="1"/>
    <col min="7426" max="7426" width="9.33203125" style="164"/>
    <col min="7427" max="7427" width="15" style="164" customWidth="1"/>
    <col min="7428" max="7428" width="10" style="164" customWidth="1"/>
    <col min="7429" max="7429" width="14" style="164" customWidth="1"/>
    <col min="7430" max="7430" width="9.33203125" style="164"/>
    <col min="7431" max="7431" width="8.83203125" style="164" customWidth="1"/>
    <col min="7432" max="7432" width="9.33203125" style="164"/>
    <col min="7433" max="7433" width="7" style="164" customWidth="1"/>
    <col min="7434" max="7434" width="13.1640625" style="164" bestFit="1" customWidth="1"/>
    <col min="7435" max="7435" width="15" style="164" customWidth="1"/>
    <col min="7436" max="7436" width="5.5" style="164" customWidth="1"/>
    <col min="7437" max="7437" width="17.6640625" style="164" customWidth="1"/>
    <col min="7438" max="7438" width="16.6640625" style="164" customWidth="1"/>
    <col min="7439" max="7439" width="17.33203125" style="164" customWidth="1"/>
    <col min="7440" max="7440" width="26.6640625" style="164" customWidth="1"/>
    <col min="7441" max="7479" width="10.6640625" style="164" customWidth="1"/>
    <col min="7480" max="7481" width="9.33203125" style="164"/>
    <col min="7482" max="7504" width="10.6640625" style="164" customWidth="1"/>
    <col min="7505" max="7680" width="9.33203125" style="164"/>
    <col min="7681" max="7681" width="8" style="164" customWidth="1"/>
    <col min="7682" max="7682" width="9.33203125" style="164"/>
    <col min="7683" max="7683" width="15" style="164" customWidth="1"/>
    <col min="7684" max="7684" width="10" style="164" customWidth="1"/>
    <col min="7685" max="7685" width="14" style="164" customWidth="1"/>
    <col min="7686" max="7686" width="9.33203125" style="164"/>
    <col min="7687" max="7687" width="8.83203125" style="164" customWidth="1"/>
    <col min="7688" max="7688" width="9.33203125" style="164"/>
    <col min="7689" max="7689" width="7" style="164" customWidth="1"/>
    <col min="7690" max="7690" width="13.1640625" style="164" bestFit="1" customWidth="1"/>
    <col min="7691" max="7691" width="15" style="164" customWidth="1"/>
    <col min="7692" max="7692" width="5.5" style="164" customWidth="1"/>
    <col min="7693" max="7693" width="17.6640625" style="164" customWidth="1"/>
    <col min="7694" max="7694" width="16.6640625" style="164" customWidth="1"/>
    <col min="7695" max="7695" width="17.33203125" style="164" customWidth="1"/>
    <col min="7696" max="7696" width="26.6640625" style="164" customWidth="1"/>
    <col min="7697" max="7735" width="10.6640625" style="164" customWidth="1"/>
    <col min="7736" max="7737" width="9.33203125" style="164"/>
    <col min="7738" max="7760" width="10.6640625" style="164" customWidth="1"/>
    <col min="7761" max="7936" width="9.33203125" style="164"/>
    <col min="7937" max="7937" width="8" style="164" customWidth="1"/>
    <col min="7938" max="7938" width="9.33203125" style="164"/>
    <col min="7939" max="7939" width="15" style="164" customWidth="1"/>
    <col min="7940" max="7940" width="10" style="164" customWidth="1"/>
    <col min="7941" max="7941" width="14" style="164" customWidth="1"/>
    <col min="7942" max="7942" width="9.33203125" style="164"/>
    <col min="7943" max="7943" width="8.83203125" style="164" customWidth="1"/>
    <col min="7944" max="7944" width="9.33203125" style="164"/>
    <col min="7945" max="7945" width="7" style="164" customWidth="1"/>
    <col min="7946" max="7946" width="13.1640625" style="164" bestFit="1" customWidth="1"/>
    <col min="7947" max="7947" width="15" style="164" customWidth="1"/>
    <col min="7948" max="7948" width="5.5" style="164" customWidth="1"/>
    <col min="7949" max="7949" width="17.6640625" style="164" customWidth="1"/>
    <col min="7950" max="7950" width="16.6640625" style="164" customWidth="1"/>
    <col min="7951" max="7951" width="17.33203125" style="164" customWidth="1"/>
    <col min="7952" max="7952" width="26.6640625" style="164" customWidth="1"/>
    <col min="7953" max="7991" width="10.6640625" style="164" customWidth="1"/>
    <col min="7992" max="7993" width="9.33203125" style="164"/>
    <col min="7994" max="8016" width="10.6640625" style="164" customWidth="1"/>
    <col min="8017" max="8192" width="9.33203125" style="164"/>
    <col min="8193" max="8193" width="8" style="164" customWidth="1"/>
    <col min="8194" max="8194" width="9.33203125" style="164"/>
    <col min="8195" max="8195" width="15" style="164" customWidth="1"/>
    <col min="8196" max="8196" width="10" style="164" customWidth="1"/>
    <col min="8197" max="8197" width="14" style="164" customWidth="1"/>
    <col min="8198" max="8198" width="9.33203125" style="164"/>
    <col min="8199" max="8199" width="8.83203125" style="164" customWidth="1"/>
    <col min="8200" max="8200" width="9.33203125" style="164"/>
    <col min="8201" max="8201" width="7" style="164" customWidth="1"/>
    <col min="8202" max="8202" width="13.1640625" style="164" bestFit="1" customWidth="1"/>
    <col min="8203" max="8203" width="15" style="164" customWidth="1"/>
    <col min="8204" max="8204" width="5.5" style="164" customWidth="1"/>
    <col min="8205" max="8205" width="17.6640625" style="164" customWidth="1"/>
    <col min="8206" max="8206" width="16.6640625" style="164" customWidth="1"/>
    <col min="8207" max="8207" width="17.33203125" style="164" customWidth="1"/>
    <col min="8208" max="8208" width="26.6640625" style="164" customWidth="1"/>
    <col min="8209" max="8247" width="10.6640625" style="164" customWidth="1"/>
    <col min="8248" max="8249" width="9.33203125" style="164"/>
    <col min="8250" max="8272" width="10.6640625" style="164" customWidth="1"/>
    <col min="8273" max="8448" width="9.33203125" style="164"/>
    <col min="8449" max="8449" width="8" style="164" customWidth="1"/>
    <col min="8450" max="8450" width="9.33203125" style="164"/>
    <col min="8451" max="8451" width="15" style="164" customWidth="1"/>
    <col min="8452" max="8452" width="10" style="164" customWidth="1"/>
    <col min="8453" max="8453" width="14" style="164" customWidth="1"/>
    <col min="8454" max="8454" width="9.33203125" style="164"/>
    <col min="8455" max="8455" width="8.83203125" style="164" customWidth="1"/>
    <col min="8456" max="8456" width="9.33203125" style="164"/>
    <col min="8457" max="8457" width="7" style="164" customWidth="1"/>
    <col min="8458" max="8458" width="13.1640625" style="164" bestFit="1" customWidth="1"/>
    <col min="8459" max="8459" width="15" style="164" customWidth="1"/>
    <col min="8460" max="8460" width="5.5" style="164" customWidth="1"/>
    <col min="8461" max="8461" width="17.6640625" style="164" customWidth="1"/>
    <col min="8462" max="8462" width="16.6640625" style="164" customWidth="1"/>
    <col min="8463" max="8463" width="17.33203125" style="164" customWidth="1"/>
    <col min="8464" max="8464" width="26.6640625" style="164" customWidth="1"/>
    <col min="8465" max="8503" width="10.6640625" style="164" customWidth="1"/>
    <col min="8504" max="8505" width="9.33203125" style="164"/>
    <col min="8506" max="8528" width="10.6640625" style="164" customWidth="1"/>
    <col min="8529" max="8704" width="9.33203125" style="164"/>
    <col min="8705" max="8705" width="8" style="164" customWidth="1"/>
    <col min="8706" max="8706" width="9.33203125" style="164"/>
    <col min="8707" max="8707" width="15" style="164" customWidth="1"/>
    <col min="8708" max="8708" width="10" style="164" customWidth="1"/>
    <col min="8709" max="8709" width="14" style="164" customWidth="1"/>
    <col min="8710" max="8710" width="9.33203125" style="164"/>
    <col min="8711" max="8711" width="8.83203125" style="164" customWidth="1"/>
    <col min="8712" max="8712" width="9.33203125" style="164"/>
    <col min="8713" max="8713" width="7" style="164" customWidth="1"/>
    <col min="8714" max="8714" width="13.1640625" style="164" bestFit="1" customWidth="1"/>
    <col min="8715" max="8715" width="15" style="164" customWidth="1"/>
    <col min="8716" max="8716" width="5.5" style="164" customWidth="1"/>
    <col min="8717" max="8717" width="17.6640625" style="164" customWidth="1"/>
    <col min="8718" max="8718" width="16.6640625" style="164" customWidth="1"/>
    <col min="8719" max="8719" width="17.33203125" style="164" customWidth="1"/>
    <col min="8720" max="8720" width="26.6640625" style="164" customWidth="1"/>
    <col min="8721" max="8759" width="10.6640625" style="164" customWidth="1"/>
    <col min="8760" max="8761" width="9.33203125" style="164"/>
    <col min="8762" max="8784" width="10.6640625" style="164" customWidth="1"/>
    <col min="8785" max="8960" width="9.33203125" style="164"/>
    <col min="8961" max="8961" width="8" style="164" customWidth="1"/>
    <col min="8962" max="8962" width="9.33203125" style="164"/>
    <col min="8963" max="8963" width="15" style="164" customWidth="1"/>
    <col min="8964" max="8964" width="10" style="164" customWidth="1"/>
    <col min="8965" max="8965" width="14" style="164" customWidth="1"/>
    <col min="8966" max="8966" width="9.33203125" style="164"/>
    <col min="8967" max="8967" width="8.83203125" style="164" customWidth="1"/>
    <col min="8968" max="8968" width="9.33203125" style="164"/>
    <col min="8969" max="8969" width="7" style="164" customWidth="1"/>
    <col min="8970" max="8970" width="13.1640625" style="164" bestFit="1" customWidth="1"/>
    <col min="8971" max="8971" width="15" style="164" customWidth="1"/>
    <col min="8972" max="8972" width="5.5" style="164" customWidth="1"/>
    <col min="8973" max="8973" width="17.6640625" style="164" customWidth="1"/>
    <col min="8974" max="8974" width="16.6640625" style="164" customWidth="1"/>
    <col min="8975" max="8975" width="17.33203125" style="164" customWidth="1"/>
    <col min="8976" max="8976" width="26.6640625" style="164" customWidth="1"/>
    <col min="8977" max="9015" width="10.6640625" style="164" customWidth="1"/>
    <col min="9016" max="9017" width="9.33203125" style="164"/>
    <col min="9018" max="9040" width="10.6640625" style="164" customWidth="1"/>
    <col min="9041" max="9216" width="9.33203125" style="164"/>
    <col min="9217" max="9217" width="8" style="164" customWidth="1"/>
    <col min="9218" max="9218" width="9.33203125" style="164"/>
    <col min="9219" max="9219" width="15" style="164" customWidth="1"/>
    <col min="9220" max="9220" width="10" style="164" customWidth="1"/>
    <col min="9221" max="9221" width="14" style="164" customWidth="1"/>
    <col min="9222" max="9222" width="9.33203125" style="164"/>
    <col min="9223" max="9223" width="8.83203125" style="164" customWidth="1"/>
    <col min="9224" max="9224" width="9.33203125" style="164"/>
    <col min="9225" max="9225" width="7" style="164" customWidth="1"/>
    <col min="9226" max="9226" width="13.1640625" style="164" bestFit="1" customWidth="1"/>
    <col min="9227" max="9227" width="15" style="164" customWidth="1"/>
    <col min="9228" max="9228" width="5.5" style="164" customWidth="1"/>
    <col min="9229" max="9229" width="17.6640625" style="164" customWidth="1"/>
    <col min="9230" max="9230" width="16.6640625" style="164" customWidth="1"/>
    <col min="9231" max="9231" width="17.33203125" style="164" customWidth="1"/>
    <col min="9232" max="9232" width="26.6640625" style="164" customWidth="1"/>
    <col min="9233" max="9271" width="10.6640625" style="164" customWidth="1"/>
    <col min="9272" max="9273" width="9.33203125" style="164"/>
    <col min="9274" max="9296" width="10.6640625" style="164" customWidth="1"/>
    <col min="9297" max="9472" width="9.33203125" style="164"/>
    <col min="9473" max="9473" width="8" style="164" customWidth="1"/>
    <col min="9474" max="9474" width="9.33203125" style="164"/>
    <col min="9475" max="9475" width="15" style="164" customWidth="1"/>
    <col min="9476" max="9476" width="10" style="164" customWidth="1"/>
    <col min="9477" max="9477" width="14" style="164" customWidth="1"/>
    <col min="9478" max="9478" width="9.33203125" style="164"/>
    <col min="9479" max="9479" width="8.83203125" style="164" customWidth="1"/>
    <col min="9480" max="9480" width="9.33203125" style="164"/>
    <col min="9481" max="9481" width="7" style="164" customWidth="1"/>
    <col min="9482" max="9482" width="13.1640625" style="164" bestFit="1" customWidth="1"/>
    <col min="9483" max="9483" width="15" style="164" customWidth="1"/>
    <col min="9484" max="9484" width="5.5" style="164" customWidth="1"/>
    <col min="9485" max="9485" width="17.6640625" style="164" customWidth="1"/>
    <col min="9486" max="9486" width="16.6640625" style="164" customWidth="1"/>
    <col min="9487" max="9487" width="17.33203125" style="164" customWidth="1"/>
    <col min="9488" max="9488" width="26.6640625" style="164" customWidth="1"/>
    <col min="9489" max="9527" width="10.6640625" style="164" customWidth="1"/>
    <col min="9528" max="9529" width="9.33203125" style="164"/>
    <col min="9530" max="9552" width="10.6640625" style="164" customWidth="1"/>
    <col min="9553" max="9728" width="9.33203125" style="164"/>
    <col min="9729" max="9729" width="8" style="164" customWidth="1"/>
    <col min="9730" max="9730" width="9.33203125" style="164"/>
    <col min="9731" max="9731" width="15" style="164" customWidth="1"/>
    <col min="9732" max="9732" width="10" style="164" customWidth="1"/>
    <col min="9733" max="9733" width="14" style="164" customWidth="1"/>
    <col min="9734" max="9734" width="9.33203125" style="164"/>
    <col min="9735" max="9735" width="8.83203125" style="164" customWidth="1"/>
    <col min="9736" max="9736" width="9.33203125" style="164"/>
    <col min="9737" max="9737" width="7" style="164" customWidth="1"/>
    <col min="9738" max="9738" width="13.1640625" style="164" bestFit="1" customWidth="1"/>
    <col min="9739" max="9739" width="15" style="164" customWidth="1"/>
    <col min="9740" max="9740" width="5.5" style="164" customWidth="1"/>
    <col min="9741" max="9741" width="17.6640625" style="164" customWidth="1"/>
    <col min="9742" max="9742" width="16.6640625" style="164" customWidth="1"/>
    <col min="9743" max="9743" width="17.33203125" style="164" customWidth="1"/>
    <col min="9744" max="9744" width="26.6640625" style="164" customWidth="1"/>
    <col min="9745" max="9783" width="10.6640625" style="164" customWidth="1"/>
    <col min="9784" max="9785" width="9.33203125" style="164"/>
    <col min="9786" max="9808" width="10.6640625" style="164" customWidth="1"/>
    <col min="9809" max="9984" width="9.33203125" style="164"/>
    <col min="9985" max="9985" width="8" style="164" customWidth="1"/>
    <col min="9986" max="9986" width="9.33203125" style="164"/>
    <col min="9987" max="9987" width="15" style="164" customWidth="1"/>
    <col min="9988" max="9988" width="10" style="164" customWidth="1"/>
    <col min="9989" max="9989" width="14" style="164" customWidth="1"/>
    <col min="9990" max="9990" width="9.33203125" style="164"/>
    <col min="9991" max="9991" width="8.83203125" style="164" customWidth="1"/>
    <col min="9992" max="9992" width="9.33203125" style="164"/>
    <col min="9993" max="9993" width="7" style="164" customWidth="1"/>
    <col min="9994" max="9994" width="13.1640625" style="164" bestFit="1" customWidth="1"/>
    <col min="9995" max="9995" width="15" style="164" customWidth="1"/>
    <col min="9996" max="9996" width="5.5" style="164" customWidth="1"/>
    <col min="9997" max="9997" width="17.6640625" style="164" customWidth="1"/>
    <col min="9998" max="9998" width="16.6640625" style="164" customWidth="1"/>
    <col min="9999" max="9999" width="17.33203125" style="164" customWidth="1"/>
    <col min="10000" max="10000" width="26.6640625" style="164" customWidth="1"/>
    <col min="10001" max="10039" width="10.6640625" style="164" customWidth="1"/>
    <col min="10040" max="10041" width="9.33203125" style="164"/>
    <col min="10042" max="10064" width="10.6640625" style="164" customWidth="1"/>
    <col min="10065" max="10240" width="9.33203125" style="164"/>
    <col min="10241" max="10241" width="8" style="164" customWidth="1"/>
    <col min="10242" max="10242" width="9.33203125" style="164"/>
    <col min="10243" max="10243" width="15" style="164" customWidth="1"/>
    <col min="10244" max="10244" width="10" style="164" customWidth="1"/>
    <col min="10245" max="10245" width="14" style="164" customWidth="1"/>
    <col min="10246" max="10246" width="9.33203125" style="164"/>
    <col min="10247" max="10247" width="8.83203125" style="164" customWidth="1"/>
    <col min="10248" max="10248" width="9.33203125" style="164"/>
    <col min="10249" max="10249" width="7" style="164" customWidth="1"/>
    <col min="10250" max="10250" width="13.1640625" style="164" bestFit="1" customWidth="1"/>
    <col min="10251" max="10251" width="15" style="164" customWidth="1"/>
    <col min="10252" max="10252" width="5.5" style="164" customWidth="1"/>
    <col min="10253" max="10253" width="17.6640625" style="164" customWidth="1"/>
    <col min="10254" max="10254" width="16.6640625" style="164" customWidth="1"/>
    <col min="10255" max="10255" width="17.33203125" style="164" customWidth="1"/>
    <col min="10256" max="10256" width="26.6640625" style="164" customWidth="1"/>
    <col min="10257" max="10295" width="10.6640625" style="164" customWidth="1"/>
    <col min="10296" max="10297" width="9.33203125" style="164"/>
    <col min="10298" max="10320" width="10.6640625" style="164" customWidth="1"/>
    <col min="10321" max="10496" width="9.33203125" style="164"/>
    <col min="10497" max="10497" width="8" style="164" customWidth="1"/>
    <col min="10498" max="10498" width="9.33203125" style="164"/>
    <col min="10499" max="10499" width="15" style="164" customWidth="1"/>
    <col min="10500" max="10500" width="10" style="164" customWidth="1"/>
    <col min="10501" max="10501" width="14" style="164" customWidth="1"/>
    <col min="10502" max="10502" width="9.33203125" style="164"/>
    <col min="10503" max="10503" width="8.83203125" style="164" customWidth="1"/>
    <col min="10504" max="10504" width="9.33203125" style="164"/>
    <col min="10505" max="10505" width="7" style="164" customWidth="1"/>
    <col min="10506" max="10506" width="13.1640625" style="164" bestFit="1" customWidth="1"/>
    <col min="10507" max="10507" width="15" style="164" customWidth="1"/>
    <col min="10508" max="10508" width="5.5" style="164" customWidth="1"/>
    <col min="10509" max="10509" width="17.6640625" style="164" customWidth="1"/>
    <col min="10510" max="10510" width="16.6640625" style="164" customWidth="1"/>
    <col min="10511" max="10511" width="17.33203125" style="164" customWidth="1"/>
    <col min="10512" max="10512" width="26.6640625" style="164" customWidth="1"/>
    <col min="10513" max="10551" width="10.6640625" style="164" customWidth="1"/>
    <col min="10552" max="10553" width="9.33203125" style="164"/>
    <col min="10554" max="10576" width="10.6640625" style="164" customWidth="1"/>
    <col min="10577" max="10752" width="9.33203125" style="164"/>
    <col min="10753" max="10753" width="8" style="164" customWidth="1"/>
    <col min="10754" max="10754" width="9.33203125" style="164"/>
    <col min="10755" max="10755" width="15" style="164" customWidth="1"/>
    <col min="10756" max="10756" width="10" style="164" customWidth="1"/>
    <col min="10757" max="10757" width="14" style="164" customWidth="1"/>
    <col min="10758" max="10758" width="9.33203125" style="164"/>
    <col min="10759" max="10759" width="8.83203125" style="164" customWidth="1"/>
    <col min="10760" max="10760" width="9.33203125" style="164"/>
    <col min="10761" max="10761" width="7" style="164" customWidth="1"/>
    <col min="10762" max="10762" width="13.1640625" style="164" bestFit="1" customWidth="1"/>
    <col min="10763" max="10763" width="15" style="164" customWidth="1"/>
    <col min="10764" max="10764" width="5.5" style="164" customWidth="1"/>
    <col min="10765" max="10765" width="17.6640625" style="164" customWidth="1"/>
    <col min="10766" max="10766" width="16.6640625" style="164" customWidth="1"/>
    <col min="10767" max="10767" width="17.33203125" style="164" customWidth="1"/>
    <col min="10768" max="10768" width="26.6640625" style="164" customWidth="1"/>
    <col min="10769" max="10807" width="10.6640625" style="164" customWidth="1"/>
    <col min="10808" max="10809" width="9.33203125" style="164"/>
    <col min="10810" max="10832" width="10.6640625" style="164" customWidth="1"/>
    <col min="10833" max="11008" width="9.33203125" style="164"/>
    <col min="11009" max="11009" width="8" style="164" customWidth="1"/>
    <col min="11010" max="11010" width="9.33203125" style="164"/>
    <col min="11011" max="11011" width="15" style="164" customWidth="1"/>
    <col min="11012" max="11012" width="10" style="164" customWidth="1"/>
    <col min="11013" max="11013" width="14" style="164" customWidth="1"/>
    <col min="11014" max="11014" width="9.33203125" style="164"/>
    <col min="11015" max="11015" width="8.83203125" style="164" customWidth="1"/>
    <col min="11016" max="11016" width="9.33203125" style="164"/>
    <col min="11017" max="11017" width="7" style="164" customWidth="1"/>
    <col min="11018" max="11018" width="13.1640625" style="164" bestFit="1" customWidth="1"/>
    <col min="11019" max="11019" width="15" style="164" customWidth="1"/>
    <col min="11020" max="11020" width="5.5" style="164" customWidth="1"/>
    <col min="11021" max="11021" width="17.6640625" style="164" customWidth="1"/>
    <col min="11022" max="11022" width="16.6640625" style="164" customWidth="1"/>
    <col min="11023" max="11023" width="17.33203125" style="164" customWidth="1"/>
    <col min="11024" max="11024" width="26.6640625" style="164" customWidth="1"/>
    <col min="11025" max="11063" width="10.6640625" style="164" customWidth="1"/>
    <col min="11064" max="11065" width="9.33203125" style="164"/>
    <col min="11066" max="11088" width="10.6640625" style="164" customWidth="1"/>
    <col min="11089" max="11264" width="9.33203125" style="164"/>
    <col min="11265" max="11265" width="8" style="164" customWidth="1"/>
    <col min="11266" max="11266" width="9.33203125" style="164"/>
    <col min="11267" max="11267" width="15" style="164" customWidth="1"/>
    <col min="11268" max="11268" width="10" style="164" customWidth="1"/>
    <col min="11269" max="11269" width="14" style="164" customWidth="1"/>
    <col min="11270" max="11270" width="9.33203125" style="164"/>
    <col min="11271" max="11271" width="8.83203125" style="164" customWidth="1"/>
    <col min="11272" max="11272" width="9.33203125" style="164"/>
    <col min="11273" max="11273" width="7" style="164" customWidth="1"/>
    <col min="11274" max="11274" width="13.1640625" style="164" bestFit="1" customWidth="1"/>
    <col min="11275" max="11275" width="15" style="164" customWidth="1"/>
    <col min="11276" max="11276" width="5.5" style="164" customWidth="1"/>
    <col min="11277" max="11277" width="17.6640625" style="164" customWidth="1"/>
    <col min="11278" max="11278" width="16.6640625" style="164" customWidth="1"/>
    <col min="11279" max="11279" width="17.33203125" style="164" customWidth="1"/>
    <col min="11280" max="11280" width="26.6640625" style="164" customWidth="1"/>
    <col min="11281" max="11319" width="10.6640625" style="164" customWidth="1"/>
    <col min="11320" max="11321" width="9.33203125" style="164"/>
    <col min="11322" max="11344" width="10.6640625" style="164" customWidth="1"/>
    <col min="11345" max="11520" width="9.33203125" style="164"/>
    <col min="11521" max="11521" width="8" style="164" customWidth="1"/>
    <col min="11522" max="11522" width="9.33203125" style="164"/>
    <col min="11523" max="11523" width="15" style="164" customWidth="1"/>
    <col min="11524" max="11524" width="10" style="164" customWidth="1"/>
    <col min="11525" max="11525" width="14" style="164" customWidth="1"/>
    <col min="11526" max="11526" width="9.33203125" style="164"/>
    <col min="11527" max="11527" width="8.83203125" style="164" customWidth="1"/>
    <col min="11528" max="11528" width="9.33203125" style="164"/>
    <col min="11529" max="11529" width="7" style="164" customWidth="1"/>
    <col min="11530" max="11530" width="13.1640625" style="164" bestFit="1" customWidth="1"/>
    <col min="11531" max="11531" width="15" style="164" customWidth="1"/>
    <col min="11532" max="11532" width="5.5" style="164" customWidth="1"/>
    <col min="11533" max="11533" width="17.6640625" style="164" customWidth="1"/>
    <col min="11534" max="11534" width="16.6640625" style="164" customWidth="1"/>
    <col min="11535" max="11535" width="17.33203125" style="164" customWidth="1"/>
    <col min="11536" max="11536" width="26.6640625" style="164" customWidth="1"/>
    <col min="11537" max="11575" width="10.6640625" style="164" customWidth="1"/>
    <col min="11576" max="11577" width="9.33203125" style="164"/>
    <col min="11578" max="11600" width="10.6640625" style="164" customWidth="1"/>
    <col min="11601" max="11776" width="9.33203125" style="164"/>
    <col min="11777" max="11777" width="8" style="164" customWidth="1"/>
    <col min="11778" max="11778" width="9.33203125" style="164"/>
    <col min="11779" max="11779" width="15" style="164" customWidth="1"/>
    <col min="11780" max="11780" width="10" style="164" customWidth="1"/>
    <col min="11781" max="11781" width="14" style="164" customWidth="1"/>
    <col min="11782" max="11782" width="9.33203125" style="164"/>
    <col min="11783" max="11783" width="8.83203125" style="164" customWidth="1"/>
    <col min="11784" max="11784" width="9.33203125" style="164"/>
    <col min="11785" max="11785" width="7" style="164" customWidth="1"/>
    <col min="11786" max="11786" width="13.1640625" style="164" bestFit="1" customWidth="1"/>
    <col min="11787" max="11787" width="15" style="164" customWidth="1"/>
    <col min="11788" max="11788" width="5.5" style="164" customWidth="1"/>
    <col min="11789" max="11789" width="17.6640625" style="164" customWidth="1"/>
    <col min="11790" max="11790" width="16.6640625" style="164" customWidth="1"/>
    <col min="11791" max="11791" width="17.33203125" style="164" customWidth="1"/>
    <col min="11792" max="11792" width="26.6640625" style="164" customWidth="1"/>
    <col min="11793" max="11831" width="10.6640625" style="164" customWidth="1"/>
    <col min="11832" max="11833" width="9.33203125" style="164"/>
    <col min="11834" max="11856" width="10.6640625" style="164" customWidth="1"/>
    <col min="11857" max="12032" width="9.33203125" style="164"/>
    <col min="12033" max="12033" width="8" style="164" customWidth="1"/>
    <col min="12034" max="12034" width="9.33203125" style="164"/>
    <col min="12035" max="12035" width="15" style="164" customWidth="1"/>
    <col min="12036" max="12036" width="10" style="164" customWidth="1"/>
    <col min="12037" max="12037" width="14" style="164" customWidth="1"/>
    <col min="12038" max="12038" width="9.33203125" style="164"/>
    <col min="12039" max="12039" width="8.83203125" style="164" customWidth="1"/>
    <col min="12040" max="12040" width="9.33203125" style="164"/>
    <col min="12041" max="12041" width="7" style="164" customWidth="1"/>
    <col min="12042" max="12042" width="13.1640625" style="164" bestFit="1" customWidth="1"/>
    <col min="12043" max="12043" width="15" style="164" customWidth="1"/>
    <col min="12044" max="12044" width="5.5" style="164" customWidth="1"/>
    <col min="12045" max="12045" width="17.6640625" style="164" customWidth="1"/>
    <col min="12046" max="12046" width="16.6640625" style="164" customWidth="1"/>
    <col min="12047" max="12047" width="17.33203125" style="164" customWidth="1"/>
    <col min="12048" max="12048" width="26.6640625" style="164" customWidth="1"/>
    <col min="12049" max="12087" width="10.6640625" style="164" customWidth="1"/>
    <col min="12088" max="12089" width="9.33203125" style="164"/>
    <col min="12090" max="12112" width="10.6640625" style="164" customWidth="1"/>
    <col min="12113" max="12288" width="9.33203125" style="164"/>
    <col min="12289" max="12289" width="8" style="164" customWidth="1"/>
    <col min="12290" max="12290" width="9.33203125" style="164"/>
    <col min="12291" max="12291" width="15" style="164" customWidth="1"/>
    <col min="12292" max="12292" width="10" style="164" customWidth="1"/>
    <col min="12293" max="12293" width="14" style="164" customWidth="1"/>
    <col min="12294" max="12294" width="9.33203125" style="164"/>
    <col min="12295" max="12295" width="8.83203125" style="164" customWidth="1"/>
    <col min="12296" max="12296" width="9.33203125" style="164"/>
    <col min="12297" max="12297" width="7" style="164" customWidth="1"/>
    <col min="12298" max="12298" width="13.1640625" style="164" bestFit="1" customWidth="1"/>
    <col min="12299" max="12299" width="15" style="164" customWidth="1"/>
    <col min="12300" max="12300" width="5.5" style="164" customWidth="1"/>
    <col min="12301" max="12301" width="17.6640625" style="164" customWidth="1"/>
    <col min="12302" max="12302" width="16.6640625" style="164" customWidth="1"/>
    <col min="12303" max="12303" width="17.33203125" style="164" customWidth="1"/>
    <col min="12304" max="12304" width="26.6640625" style="164" customWidth="1"/>
    <col min="12305" max="12343" width="10.6640625" style="164" customWidth="1"/>
    <col min="12344" max="12345" width="9.33203125" style="164"/>
    <col min="12346" max="12368" width="10.6640625" style="164" customWidth="1"/>
    <col min="12369" max="12544" width="9.33203125" style="164"/>
    <col min="12545" max="12545" width="8" style="164" customWidth="1"/>
    <col min="12546" max="12546" width="9.33203125" style="164"/>
    <col min="12547" max="12547" width="15" style="164" customWidth="1"/>
    <col min="12548" max="12548" width="10" style="164" customWidth="1"/>
    <col min="12549" max="12549" width="14" style="164" customWidth="1"/>
    <col min="12550" max="12550" width="9.33203125" style="164"/>
    <col min="12551" max="12551" width="8.83203125" style="164" customWidth="1"/>
    <col min="12552" max="12552" width="9.33203125" style="164"/>
    <col min="12553" max="12553" width="7" style="164" customWidth="1"/>
    <col min="12554" max="12554" width="13.1640625" style="164" bestFit="1" customWidth="1"/>
    <col min="12555" max="12555" width="15" style="164" customWidth="1"/>
    <col min="12556" max="12556" width="5.5" style="164" customWidth="1"/>
    <col min="12557" max="12557" width="17.6640625" style="164" customWidth="1"/>
    <col min="12558" max="12558" width="16.6640625" style="164" customWidth="1"/>
    <col min="12559" max="12559" width="17.33203125" style="164" customWidth="1"/>
    <col min="12560" max="12560" width="26.6640625" style="164" customWidth="1"/>
    <col min="12561" max="12599" width="10.6640625" style="164" customWidth="1"/>
    <col min="12600" max="12601" width="9.33203125" style="164"/>
    <col min="12602" max="12624" width="10.6640625" style="164" customWidth="1"/>
    <col min="12625" max="12800" width="9.33203125" style="164"/>
    <col min="12801" max="12801" width="8" style="164" customWidth="1"/>
    <col min="12802" max="12802" width="9.33203125" style="164"/>
    <col min="12803" max="12803" width="15" style="164" customWidth="1"/>
    <col min="12804" max="12804" width="10" style="164" customWidth="1"/>
    <col min="12805" max="12805" width="14" style="164" customWidth="1"/>
    <col min="12806" max="12806" width="9.33203125" style="164"/>
    <col min="12807" max="12807" width="8.83203125" style="164" customWidth="1"/>
    <col min="12808" max="12808" width="9.33203125" style="164"/>
    <col min="12809" max="12809" width="7" style="164" customWidth="1"/>
    <col min="12810" max="12810" width="13.1640625" style="164" bestFit="1" customWidth="1"/>
    <col min="12811" max="12811" width="15" style="164" customWidth="1"/>
    <col min="12812" max="12812" width="5.5" style="164" customWidth="1"/>
    <col min="12813" max="12813" width="17.6640625" style="164" customWidth="1"/>
    <col min="12814" max="12814" width="16.6640625" style="164" customWidth="1"/>
    <col min="12815" max="12815" width="17.33203125" style="164" customWidth="1"/>
    <col min="12816" max="12816" width="26.6640625" style="164" customWidth="1"/>
    <col min="12817" max="12855" width="10.6640625" style="164" customWidth="1"/>
    <col min="12856" max="12857" width="9.33203125" style="164"/>
    <col min="12858" max="12880" width="10.6640625" style="164" customWidth="1"/>
    <col min="12881" max="13056" width="9.33203125" style="164"/>
    <col min="13057" max="13057" width="8" style="164" customWidth="1"/>
    <col min="13058" max="13058" width="9.33203125" style="164"/>
    <col min="13059" max="13059" width="15" style="164" customWidth="1"/>
    <col min="13060" max="13060" width="10" style="164" customWidth="1"/>
    <col min="13061" max="13061" width="14" style="164" customWidth="1"/>
    <col min="13062" max="13062" width="9.33203125" style="164"/>
    <col min="13063" max="13063" width="8.83203125" style="164" customWidth="1"/>
    <col min="13064" max="13064" width="9.33203125" style="164"/>
    <col min="13065" max="13065" width="7" style="164" customWidth="1"/>
    <col min="13066" max="13066" width="13.1640625" style="164" bestFit="1" customWidth="1"/>
    <col min="13067" max="13067" width="15" style="164" customWidth="1"/>
    <col min="13068" max="13068" width="5.5" style="164" customWidth="1"/>
    <col min="13069" max="13069" width="17.6640625" style="164" customWidth="1"/>
    <col min="13070" max="13070" width="16.6640625" style="164" customWidth="1"/>
    <col min="13071" max="13071" width="17.33203125" style="164" customWidth="1"/>
    <col min="13072" max="13072" width="26.6640625" style="164" customWidth="1"/>
    <col min="13073" max="13111" width="10.6640625" style="164" customWidth="1"/>
    <col min="13112" max="13113" width="9.33203125" style="164"/>
    <col min="13114" max="13136" width="10.6640625" style="164" customWidth="1"/>
    <col min="13137" max="13312" width="9.33203125" style="164"/>
    <col min="13313" max="13313" width="8" style="164" customWidth="1"/>
    <col min="13314" max="13314" width="9.33203125" style="164"/>
    <col min="13315" max="13315" width="15" style="164" customWidth="1"/>
    <col min="13316" max="13316" width="10" style="164" customWidth="1"/>
    <col min="13317" max="13317" width="14" style="164" customWidth="1"/>
    <col min="13318" max="13318" width="9.33203125" style="164"/>
    <col min="13319" max="13319" width="8.83203125" style="164" customWidth="1"/>
    <col min="13320" max="13320" width="9.33203125" style="164"/>
    <col min="13321" max="13321" width="7" style="164" customWidth="1"/>
    <col min="13322" max="13322" width="13.1640625" style="164" bestFit="1" customWidth="1"/>
    <col min="13323" max="13323" width="15" style="164" customWidth="1"/>
    <col min="13324" max="13324" width="5.5" style="164" customWidth="1"/>
    <col min="13325" max="13325" width="17.6640625" style="164" customWidth="1"/>
    <col min="13326" max="13326" width="16.6640625" style="164" customWidth="1"/>
    <col min="13327" max="13327" width="17.33203125" style="164" customWidth="1"/>
    <col min="13328" max="13328" width="26.6640625" style="164" customWidth="1"/>
    <col min="13329" max="13367" width="10.6640625" style="164" customWidth="1"/>
    <col min="13368" max="13369" width="9.33203125" style="164"/>
    <col min="13370" max="13392" width="10.6640625" style="164" customWidth="1"/>
    <col min="13393" max="13568" width="9.33203125" style="164"/>
    <col min="13569" max="13569" width="8" style="164" customWidth="1"/>
    <col min="13570" max="13570" width="9.33203125" style="164"/>
    <col min="13571" max="13571" width="15" style="164" customWidth="1"/>
    <col min="13572" max="13572" width="10" style="164" customWidth="1"/>
    <col min="13573" max="13573" width="14" style="164" customWidth="1"/>
    <col min="13574" max="13574" width="9.33203125" style="164"/>
    <col min="13575" max="13575" width="8.83203125" style="164" customWidth="1"/>
    <col min="13576" max="13576" width="9.33203125" style="164"/>
    <col min="13577" max="13577" width="7" style="164" customWidth="1"/>
    <col min="13578" max="13578" width="13.1640625" style="164" bestFit="1" customWidth="1"/>
    <col min="13579" max="13579" width="15" style="164" customWidth="1"/>
    <col min="13580" max="13580" width="5.5" style="164" customWidth="1"/>
    <col min="13581" max="13581" width="17.6640625" style="164" customWidth="1"/>
    <col min="13582" max="13582" width="16.6640625" style="164" customWidth="1"/>
    <col min="13583" max="13583" width="17.33203125" style="164" customWidth="1"/>
    <col min="13584" max="13584" width="26.6640625" style="164" customWidth="1"/>
    <col min="13585" max="13623" width="10.6640625" style="164" customWidth="1"/>
    <col min="13624" max="13625" width="9.33203125" style="164"/>
    <col min="13626" max="13648" width="10.6640625" style="164" customWidth="1"/>
    <col min="13649" max="13824" width="9.33203125" style="164"/>
    <col min="13825" max="13825" width="8" style="164" customWidth="1"/>
    <col min="13826" max="13826" width="9.33203125" style="164"/>
    <col min="13827" max="13827" width="15" style="164" customWidth="1"/>
    <col min="13828" max="13828" width="10" style="164" customWidth="1"/>
    <col min="13829" max="13829" width="14" style="164" customWidth="1"/>
    <col min="13830" max="13830" width="9.33203125" style="164"/>
    <col min="13831" max="13831" width="8.83203125" style="164" customWidth="1"/>
    <col min="13832" max="13832" width="9.33203125" style="164"/>
    <col min="13833" max="13833" width="7" style="164" customWidth="1"/>
    <col min="13834" max="13834" width="13.1640625" style="164" bestFit="1" customWidth="1"/>
    <col min="13835" max="13835" width="15" style="164" customWidth="1"/>
    <col min="13836" max="13836" width="5.5" style="164" customWidth="1"/>
    <col min="13837" max="13837" width="17.6640625" style="164" customWidth="1"/>
    <col min="13838" max="13838" width="16.6640625" style="164" customWidth="1"/>
    <col min="13839" max="13839" width="17.33203125" style="164" customWidth="1"/>
    <col min="13840" max="13840" width="26.6640625" style="164" customWidth="1"/>
    <col min="13841" max="13879" width="10.6640625" style="164" customWidth="1"/>
    <col min="13880" max="13881" width="9.33203125" style="164"/>
    <col min="13882" max="13904" width="10.6640625" style="164" customWidth="1"/>
    <col min="13905" max="14080" width="9.33203125" style="164"/>
    <col min="14081" max="14081" width="8" style="164" customWidth="1"/>
    <col min="14082" max="14082" width="9.33203125" style="164"/>
    <col min="14083" max="14083" width="15" style="164" customWidth="1"/>
    <col min="14084" max="14084" width="10" style="164" customWidth="1"/>
    <col min="14085" max="14085" width="14" style="164" customWidth="1"/>
    <col min="14086" max="14086" width="9.33203125" style="164"/>
    <col min="14087" max="14087" width="8.83203125" style="164" customWidth="1"/>
    <col min="14088" max="14088" width="9.33203125" style="164"/>
    <col min="14089" max="14089" width="7" style="164" customWidth="1"/>
    <col min="14090" max="14090" width="13.1640625" style="164" bestFit="1" customWidth="1"/>
    <col min="14091" max="14091" width="15" style="164" customWidth="1"/>
    <col min="14092" max="14092" width="5.5" style="164" customWidth="1"/>
    <col min="14093" max="14093" width="17.6640625" style="164" customWidth="1"/>
    <col min="14094" max="14094" width="16.6640625" style="164" customWidth="1"/>
    <col min="14095" max="14095" width="17.33203125" style="164" customWidth="1"/>
    <col min="14096" max="14096" width="26.6640625" style="164" customWidth="1"/>
    <col min="14097" max="14135" width="10.6640625" style="164" customWidth="1"/>
    <col min="14136" max="14137" width="9.33203125" style="164"/>
    <col min="14138" max="14160" width="10.6640625" style="164" customWidth="1"/>
    <col min="14161" max="14336" width="9.33203125" style="164"/>
    <col min="14337" max="14337" width="8" style="164" customWidth="1"/>
    <col min="14338" max="14338" width="9.33203125" style="164"/>
    <col min="14339" max="14339" width="15" style="164" customWidth="1"/>
    <col min="14340" max="14340" width="10" style="164" customWidth="1"/>
    <col min="14341" max="14341" width="14" style="164" customWidth="1"/>
    <col min="14342" max="14342" width="9.33203125" style="164"/>
    <col min="14343" max="14343" width="8.83203125" style="164" customWidth="1"/>
    <col min="14344" max="14344" width="9.33203125" style="164"/>
    <col min="14345" max="14345" width="7" style="164" customWidth="1"/>
    <col min="14346" max="14346" width="13.1640625" style="164" bestFit="1" customWidth="1"/>
    <col min="14347" max="14347" width="15" style="164" customWidth="1"/>
    <col min="14348" max="14348" width="5.5" style="164" customWidth="1"/>
    <col min="14349" max="14349" width="17.6640625" style="164" customWidth="1"/>
    <col min="14350" max="14350" width="16.6640625" style="164" customWidth="1"/>
    <col min="14351" max="14351" width="17.33203125" style="164" customWidth="1"/>
    <col min="14352" max="14352" width="26.6640625" style="164" customWidth="1"/>
    <col min="14353" max="14391" width="10.6640625" style="164" customWidth="1"/>
    <col min="14392" max="14393" width="9.33203125" style="164"/>
    <col min="14394" max="14416" width="10.6640625" style="164" customWidth="1"/>
    <col min="14417" max="14592" width="9.33203125" style="164"/>
    <col min="14593" max="14593" width="8" style="164" customWidth="1"/>
    <col min="14594" max="14594" width="9.33203125" style="164"/>
    <col min="14595" max="14595" width="15" style="164" customWidth="1"/>
    <col min="14596" max="14596" width="10" style="164" customWidth="1"/>
    <col min="14597" max="14597" width="14" style="164" customWidth="1"/>
    <col min="14598" max="14598" width="9.33203125" style="164"/>
    <col min="14599" max="14599" width="8.83203125" style="164" customWidth="1"/>
    <col min="14600" max="14600" width="9.33203125" style="164"/>
    <col min="14601" max="14601" width="7" style="164" customWidth="1"/>
    <col min="14602" max="14602" width="13.1640625" style="164" bestFit="1" customWidth="1"/>
    <col min="14603" max="14603" width="15" style="164" customWidth="1"/>
    <col min="14604" max="14604" width="5.5" style="164" customWidth="1"/>
    <col min="14605" max="14605" width="17.6640625" style="164" customWidth="1"/>
    <col min="14606" max="14606" width="16.6640625" style="164" customWidth="1"/>
    <col min="14607" max="14607" width="17.33203125" style="164" customWidth="1"/>
    <col min="14608" max="14608" width="26.6640625" style="164" customWidth="1"/>
    <col min="14609" max="14647" width="10.6640625" style="164" customWidth="1"/>
    <col min="14648" max="14649" width="9.33203125" style="164"/>
    <col min="14650" max="14672" width="10.6640625" style="164" customWidth="1"/>
    <col min="14673" max="14848" width="9.33203125" style="164"/>
    <col min="14849" max="14849" width="8" style="164" customWidth="1"/>
    <col min="14850" max="14850" width="9.33203125" style="164"/>
    <col min="14851" max="14851" width="15" style="164" customWidth="1"/>
    <col min="14852" max="14852" width="10" style="164" customWidth="1"/>
    <col min="14853" max="14853" width="14" style="164" customWidth="1"/>
    <col min="14854" max="14854" width="9.33203125" style="164"/>
    <col min="14855" max="14855" width="8.83203125" style="164" customWidth="1"/>
    <col min="14856" max="14856" width="9.33203125" style="164"/>
    <col min="14857" max="14857" width="7" style="164" customWidth="1"/>
    <col min="14858" max="14858" width="13.1640625" style="164" bestFit="1" customWidth="1"/>
    <col min="14859" max="14859" width="15" style="164" customWidth="1"/>
    <col min="14860" max="14860" width="5.5" style="164" customWidth="1"/>
    <col min="14861" max="14861" width="17.6640625" style="164" customWidth="1"/>
    <col min="14862" max="14862" width="16.6640625" style="164" customWidth="1"/>
    <col min="14863" max="14863" width="17.33203125" style="164" customWidth="1"/>
    <col min="14864" max="14864" width="26.6640625" style="164" customWidth="1"/>
    <col min="14865" max="14903" width="10.6640625" style="164" customWidth="1"/>
    <col min="14904" max="14905" width="9.33203125" style="164"/>
    <col min="14906" max="14928" width="10.6640625" style="164" customWidth="1"/>
    <col min="14929" max="15104" width="9.33203125" style="164"/>
    <col min="15105" max="15105" width="8" style="164" customWidth="1"/>
    <col min="15106" max="15106" width="9.33203125" style="164"/>
    <col min="15107" max="15107" width="15" style="164" customWidth="1"/>
    <col min="15108" max="15108" width="10" style="164" customWidth="1"/>
    <col min="15109" max="15109" width="14" style="164" customWidth="1"/>
    <col min="15110" max="15110" width="9.33203125" style="164"/>
    <col min="15111" max="15111" width="8.83203125" style="164" customWidth="1"/>
    <col min="15112" max="15112" width="9.33203125" style="164"/>
    <col min="15113" max="15113" width="7" style="164" customWidth="1"/>
    <col min="15114" max="15114" width="13.1640625" style="164" bestFit="1" customWidth="1"/>
    <col min="15115" max="15115" width="15" style="164" customWidth="1"/>
    <col min="15116" max="15116" width="5.5" style="164" customWidth="1"/>
    <col min="15117" max="15117" width="17.6640625" style="164" customWidth="1"/>
    <col min="15118" max="15118" width="16.6640625" style="164" customWidth="1"/>
    <col min="15119" max="15119" width="17.33203125" style="164" customWidth="1"/>
    <col min="15120" max="15120" width="26.6640625" style="164" customWidth="1"/>
    <col min="15121" max="15159" width="10.6640625" style="164" customWidth="1"/>
    <col min="15160" max="15161" width="9.33203125" style="164"/>
    <col min="15162" max="15184" width="10.6640625" style="164" customWidth="1"/>
    <col min="15185" max="15360" width="9.33203125" style="164"/>
    <col min="15361" max="15361" width="8" style="164" customWidth="1"/>
    <col min="15362" max="15362" width="9.33203125" style="164"/>
    <col min="15363" max="15363" width="15" style="164" customWidth="1"/>
    <col min="15364" max="15364" width="10" style="164" customWidth="1"/>
    <col min="15365" max="15365" width="14" style="164" customWidth="1"/>
    <col min="15366" max="15366" width="9.33203125" style="164"/>
    <col min="15367" max="15367" width="8.83203125" style="164" customWidth="1"/>
    <col min="15368" max="15368" width="9.33203125" style="164"/>
    <col min="15369" max="15369" width="7" style="164" customWidth="1"/>
    <col min="15370" max="15370" width="13.1640625" style="164" bestFit="1" customWidth="1"/>
    <col min="15371" max="15371" width="15" style="164" customWidth="1"/>
    <col min="15372" max="15372" width="5.5" style="164" customWidth="1"/>
    <col min="15373" max="15373" width="17.6640625" style="164" customWidth="1"/>
    <col min="15374" max="15374" width="16.6640625" style="164" customWidth="1"/>
    <col min="15375" max="15375" width="17.33203125" style="164" customWidth="1"/>
    <col min="15376" max="15376" width="26.6640625" style="164" customWidth="1"/>
    <col min="15377" max="15415" width="10.6640625" style="164" customWidth="1"/>
    <col min="15416" max="15417" width="9.33203125" style="164"/>
    <col min="15418" max="15440" width="10.6640625" style="164" customWidth="1"/>
    <col min="15441" max="15616" width="9.33203125" style="164"/>
    <col min="15617" max="15617" width="8" style="164" customWidth="1"/>
    <col min="15618" max="15618" width="9.33203125" style="164"/>
    <col min="15619" max="15619" width="15" style="164" customWidth="1"/>
    <col min="15620" max="15620" width="10" style="164" customWidth="1"/>
    <col min="15621" max="15621" width="14" style="164" customWidth="1"/>
    <col min="15622" max="15622" width="9.33203125" style="164"/>
    <col min="15623" max="15623" width="8.83203125" style="164" customWidth="1"/>
    <col min="15624" max="15624" width="9.33203125" style="164"/>
    <col min="15625" max="15625" width="7" style="164" customWidth="1"/>
    <col min="15626" max="15626" width="13.1640625" style="164" bestFit="1" customWidth="1"/>
    <col min="15627" max="15627" width="15" style="164" customWidth="1"/>
    <col min="15628" max="15628" width="5.5" style="164" customWidth="1"/>
    <col min="15629" max="15629" width="17.6640625" style="164" customWidth="1"/>
    <col min="15630" max="15630" width="16.6640625" style="164" customWidth="1"/>
    <col min="15631" max="15631" width="17.33203125" style="164" customWidth="1"/>
    <col min="15632" max="15632" width="26.6640625" style="164" customWidth="1"/>
    <col min="15633" max="15671" width="10.6640625" style="164" customWidth="1"/>
    <col min="15672" max="15673" width="9.33203125" style="164"/>
    <col min="15674" max="15696" width="10.6640625" style="164" customWidth="1"/>
    <col min="15697" max="15872" width="9.33203125" style="164"/>
    <col min="15873" max="15873" width="8" style="164" customWidth="1"/>
    <col min="15874" max="15874" width="9.33203125" style="164"/>
    <col min="15875" max="15875" width="15" style="164" customWidth="1"/>
    <col min="15876" max="15876" width="10" style="164" customWidth="1"/>
    <col min="15877" max="15877" width="14" style="164" customWidth="1"/>
    <col min="15878" max="15878" width="9.33203125" style="164"/>
    <col min="15879" max="15879" width="8.83203125" style="164" customWidth="1"/>
    <col min="15880" max="15880" width="9.33203125" style="164"/>
    <col min="15881" max="15881" width="7" style="164" customWidth="1"/>
    <col min="15882" max="15882" width="13.1640625" style="164" bestFit="1" customWidth="1"/>
    <col min="15883" max="15883" width="15" style="164" customWidth="1"/>
    <col min="15884" max="15884" width="5.5" style="164" customWidth="1"/>
    <col min="15885" max="15885" width="17.6640625" style="164" customWidth="1"/>
    <col min="15886" max="15886" width="16.6640625" style="164" customWidth="1"/>
    <col min="15887" max="15887" width="17.33203125" style="164" customWidth="1"/>
    <col min="15888" max="15888" width="26.6640625" style="164" customWidth="1"/>
    <col min="15889" max="15927" width="10.6640625" style="164" customWidth="1"/>
    <col min="15928" max="15929" width="9.33203125" style="164"/>
    <col min="15930" max="15952" width="10.6640625" style="164" customWidth="1"/>
    <col min="15953" max="16128" width="9.33203125" style="164"/>
    <col min="16129" max="16129" width="8" style="164" customWidth="1"/>
    <col min="16130" max="16130" width="9.33203125" style="164"/>
    <col min="16131" max="16131" width="15" style="164" customWidth="1"/>
    <col min="16132" max="16132" width="10" style="164" customWidth="1"/>
    <col min="16133" max="16133" width="14" style="164" customWidth="1"/>
    <col min="16134" max="16134" width="9.33203125" style="164"/>
    <col min="16135" max="16135" width="8.83203125" style="164" customWidth="1"/>
    <col min="16136" max="16136" width="9.33203125" style="164"/>
    <col min="16137" max="16137" width="7" style="164" customWidth="1"/>
    <col min="16138" max="16138" width="13.1640625" style="164" bestFit="1" customWidth="1"/>
    <col min="16139" max="16139" width="15" style="164" customWidth="1"/>
    <col min="16140" max="16140" width="5.5" style="164" customWidth="1"/>
    <col min="16141" max="16141" width="17.6640625" style="164" customWidth="1"/>
    <col min="16142" max="16142" width="16.6640625" style="164" customWidth="1"/>
    <col min="16143" max="16143" width="17.33203125" style="164" customWidth="1"/>
    <col min="16144" max="16144" width="26.6640625" style="164" customWidth="1"/>
    <col min="16145" max="16183" width="10.6640625" style="164" customWidth="1"/>
    <col min="16184" max="16185" width="9.33203125" style="164"/>
    <col min="16186" max="16208" width="10.6640625" style="164" customWidth="1"/>
    <col min="16209" max="16384" width="9.33203125" style="164"/>
  </cols>
  <sheetData>
    <row r="1" spans="1:29" x14ac:dyDescent="0.25">
      <c r="A1" s="649" t="s">
        <v>435</v>
      </c>
      <c r="B1" s="649"/>
      <c r="C1" s="649"/>
      <c r="D1" s="649"/>
      <c r="E1" s="649"/>
      <c r="F1" s="649"/>
      <c r="G1" s="649"/>
      <c r="H1" s="649"/>
      <c r="I1" s="649"/>
      <c r="J1" s="649"/>
      <c r="K1" s="649"/>
      <c r="L1" s="649"/>
      <c r="M1" s="649"/>
      <c r="N1" s="649"/>
      <c r="P1" s="165"/>
      <c r="Q1" s="165"/>
      <c r="R1" s="165"/>
      <c r="S1" s="165"/>
      <c r="T1" s="165"/>
      <c r="U1" s="165"/>
      <c r="V1" s="165"/>
      <c r="W1" s="165"/>
      <c r="X1" s="165"/>
      <c r="Y1" s="165"/>
      <c r="Z1" s="165"/>
      <c r="AA1" s="165"/>
      <c r="AB1" s="165"/>
      <c r="AC1" s="165"/>
    </row>
    <row r="2" spans="1:29" x14ac:dyDescent="0.25">
      <c r="E2" s="649" t="s">
        <v>537</v>
      </c>
      <c r="F2" s="649"/>
      <c r="G2" s="649"/>
      <c r="H2" s="649"/>
      <c r="I2" s="649"/>
      <c r="J2" s="649"/>
      <c r="K2" s="649"/>
      <c r="L2" s="649"/>
      <c r="P2" s="165"/>
      <c r="Q2" s="165"/>
      <c r="R2" s="165"/>
      <c r="S2" s="165"/>
      <c r="T2" s="165"/>
      <c r="U2" s="165"/>
      <c r="V2" s="165"/>
      <c r="W2" s="165"/>
      <c r="X2" s="165"/>
      <c r="Y2" s="165"/>
      <c r="Z2" s="165"/>
      <c r="AA2" s="165"/>
      <c r="AB2" s="165"/>
      <c r="AC2" s="165"/>
    </row>
    <row r="3" spans="1:29" ht="39" customHeight="1" thickBot="1" x14ac:dyDescent="0.3">
      <c r="A3" s="637" t="s">
        <v>313</v>
      </c>
      <c r="B3" s="637"/>
      <c r="C3" s="637"/>
      <c r="D3" s="637"/>
      <c r="E3" s="637"/>
      <c r="F3" s="653" t="s">
        <v>314</v>
      </c>
      <c r="G3" s="653"/>
      <c r="H3" s="653"/>
      <c r="I3" s="653"/>
      <c r="J3" s="653"/>
      <c r="K3" s="653"/>
      <c r="L3" s="653"/>
      <c r="M3" s="653"/>
      <c r="N3" s="653"/>
      <c r="P3" s="166"/>
      <c r="Q3" s="166"/>
      <c r="R3" s="166"/>
      <c r="S3" s="166"/>
      <c r="T3" s="166"/>
      <c r="U3" s="166"/>
      <c r="V3" s="166"/>
      <c r="W3" s="166"/>
      <c r="X3" s="166"/>
      <c r="Y3" s="166"/>
      <c r="Z3" s="166"/>
      <c r="AA3" s="166"/>
      <c r="AB3" s="166"/>
      <c r="AC3" s="166"/>
    </row>
    <row r="4" spans="1:29" ht="16.5" customHeight="1" x14ac:dyDescent="0.25">
      <c r="A4" s="167"/>
      <c r="B4" s="167"/>
      <c r="C4" s="167"/>
      <c r="D4" s="167"/>
      <c r="E4" s="168"/>
      <c r="F4" s="169"/>
      <c r="G4" s="169"/>
      <c r="H4" s="169"/>
      <c r="I4" s="169"/>
      <c r="J4" s="169"/>
      <c r="K4" s="169"/>
      <c r="L4" s="169"/>
      <c r="M4" s="169"/>
      <c r="N4" s="169"/>
      <c r="P4" s="166"/>
      <c r="Q4" s="166"/>
      <c r="R4" s="166"/>
      <c r="S4" s="166"/>
      <c r="T4" s="166"/>
      <c r="U4" s="166"/>
      <c r="V4" s="166"/>
      <c r="W4" s="166"/>
      <c r="X4" s="166"/>
      <c r="Y4" s="166"/>
      <c r="Z4" s="166"/>
      <c r="AA4" s="166"/>
      <c r="AB4" s="166"/>
      <c r="AC4" s="166"/>
    </row>
    <row r="5" spans="1:29" x14ac:dyDescent="0.25">
      <c r="A5" s="654" t="s">
        <v>315</v>
      </c>
      <c r="B5" s="654"/>
      <c r="C5" s="654"/>
      <c r="D5" s="654"/>
      <c r="E5" s="654"/>
      <c r="F5" s="654"/>
      <c r="G5" s="654"/>
      <c r="H5" s="654"/>
      <c r="I5" s="654"/>
      <c r="J5" s="654"/>
      <c r="K5" s="654"/>
      <c r="L5" s="654"/>
      <c r="M5" s="654"/>
      <c r="N5" s="654"/>
      <c r="P5" s="170"/>
      <c r="Q5" s="170"/>
      <c r="R5" s="170"/>
      <c r="S5" s="170"/>
      <c r="T5" s="170"/>
      <c r="U5" s="170"/>
      <c r="V5" s="170"/>
      <c r="W5" s="170"/>
      <c r="X5" s="170"/>
      <c r="Y5" s="170"/>
      <c r="Z5" s="170"/>
      <c r="AA5" s="170"/>
      <c r="AB5" s="170"/>
      <c r="AC5" s="170"/>
    </row>
    <row r="6" spans="1:29" x14ac:dyDescent="0.25">
      <c r="A6" s="171"/>
      <c r="B6" s="171"/>
      <c r="C6" s="171"/>
      <c r="D6" s="171"/>
      <c r="E6" s="171"/>
      <c r="F6" s="171"/>
      <c r="G6" s="171"/>
      <c r="H6" s="171"/>
      <c r="I6" s="171"/>
      <c r="J6" s="171"/>
      <c r="K6" s="171"/>
      <c r="L6" s="171"/>
      <c r="M6" s="171"/>
      <c r="N6" s="171"/>
      <c r="P6" s="170"/>
      <c r="Q6" s="170"/>
      <c r="R6" s="170"/>
      <c r="S6" s="170"/>
      <c r="T6" s="170"/>
      <c r="U6" s="170"/>
      <c r="V6" s="170"/>
      <c r="W6" s="170"/>
      <c r="X6" s="170"/>
      <c r="Y6" s="170"/>
      <c r="Z6" s="170"/>
      <c r="AA6" s="170"/>
      <c r="AB6" s="170"/>
      <c r="AC6" s="170"/>
    </row>
    <row r="7" spans="1:29" ht="16.5" thickBot="1" x14ac:dyDescent="0.3">
      <c r="A7" s="636" t="s">
        <v>316</v>
      </c>
      <c r="B7" s="636"/>
      <c r="C7" s="636"/>
      <c r="D7" s="172">
        <v>111</v>
      </c>
      <c r="F7" s="637"/>
      <c r="G7" s="637"/>
      <c r="H7" s="637"/>
      <c r="I7" s="637"/>
      <c r="J7" s="637"/>
      <c r="K7" s="637"/>
      <c r="L7" s="637"/>
      <c r="M7" s="637"/>
      <c r="N7" s="637"/>
      <c r="P7" s="170"/>
      <c r="Q7" s="170"/>
      <c r="R7" s="170"/>
      <c r="S7" s="170"/>
      <c r="T7" s="170"/>
      <c r="U7" s="170"/>
      <c r="V7" s="170"/>
      <c r="W7" s="170"/>
      <c r="X7" s="170"/>
      <c r="Y7" s="170"/>
      <c r="Z7" s="170"/>
      <c r="AA7" s="170"/>
      <c r="AB7" s="170"/>
      <c r="AC7" s="170"/>
    </row>
    <row r="8" spans="1:29" x14ac:dyDescent="0.25">
      <c r="A8" s="648" t="s">
        <v>317</v>
      </c>
      <c r="B8" s="648"/>
      <c r="C8" s="648"/>
      <c r="D8" s="648"/>
      <c r="E8" s="648"/>
      <c r="F8" s="648"/>
      <c r="G8" s="648"/>
      <c r="H8" s="648"/>
      <c r="I8" s="648"/>
      <c r="J8" s="648"/>
      <c r="K8" s="648"/>
      <c r="L8" s="648"/>
      <c r="M8" s="648"/>
      <c r="N8" s="648"/>
      <c r="P8" s="170"/>
      <c r="Q8" s="170"/>
      <c r="R8" s="170"/>
      <c r="S8" s="170"/>
      <c r="T8" s="170"/>
      <c r="U8" s="170"/>
      <c r="V8" s="170"/>
      <c r="W8" s="170"/>
      <c r="X8" s="170"/>
      <c r="Y8" s="170"/>
      <c r="Z8" s="170"/>
      <c r="AA8" s="170"/>
      <c r="AB8" s="170"/>
      <c r="AC8" s="170"/>
    </row>
    <row r="9" spans="1:29" x14ac:dyDescent="0.25">
      <c r="E9" s="649" t="s">
        <v>318</v>
      </c>
      <c r="F9" s="649"/>
      <c r="G9" s="649"/>
      <c r="H9" s="649"/>
      <c r="I9" s="649"/>
      <c r="J9" s="649"/>
      <c r="K9" s="649"/>
      <c r="P9" s="170"/>
      <c r="Q9" s="170"/>
      <c r="R9" s="170"/>
      <c r="S9" s="170"/>
      <c r="T9" s="170"/>
      <c r="U9" s="170"/>
      <c r="V9" s="170"/>
      <c r="W9" s="170"/>
      <c r="X9" s="170"/>
      <c r="Y9" s="170"/>
      <c r="Z9" s="170"/>
      <c r="AA9" s="170"/>
      <c r="AB9" s="170"/>
      <c r="AC9" s="170"/>
    </row>
    <row r="10" spans="1:29" x14ac:dyDescent="0.25">
      <c r="P10" s="170"/>
      <c r="Q10" s="170"/>
      <c r="R10" s="170"/>
      <c r="S10" s="170"/>
      <c r="T10" s="170"/>
      <c r="U10" s="170"/>
      <c r="V10" s="170"/>
      <c r="W10" s="170"/>
      <c r="X10" s="170"/>
      <c r="Y10" s="170"/>
      <c r="Z10" s="170"/>
      <c r="AA10" s="170"/>
      <c r="AB10" s="170"/>
      <c r="AC10" s="170"/>
    </row>
    <row r="11" spans="1:29" ht="137.25" customHeight="1" x14ac:dyDescent="0.25">
      <c r="A11" s="173" t="s">
        <v>319</v>
      </c>
      <c r="B11" s="627" t="s">
        <v>320</v>
      </c>
      <c r="C11" s="627"/>
      <c r="D11" s="174" t="s">
        <v>321</v>
      </c>
      <c r="E11" s="132" t="s">
        <v>322</v>
      </c>
      <c r="F11" s="628" t="s">
        <v>323</v>
      </c>
      <c r="G11" s="628"/>
      <c r="H11" s="628" t="s">
        <v>324</v>
      </c>
      <c r="I11" s="628"/>
      <c r="J11" s="132" t="s">
        <v>325</v>
      </c>
      <c r="K11" s="132" t="s">
        <v>326</v>
      </c>
      <c r="L11" s="132" t="s">
        <v>327</v>
      </c>
      <c r="M11" s="143" t="s">
        <v>473</v>
      </c>
      <c r="N11" s="143" t="s">
        <v>496</v>
      </c>
      <c r="O11" s="143" t="s">
        <v>513</v>
      </c>
      <c r="P11" s="170"/>
      <c r="Q11" s="170"/>
      <c r="R11" s="170"/>
      <c r="S11" s="170"/>
      <c r="T11" s="170"/>
      <c r="U11" s="170"/>
      <c r="V11" s="170"/>
      <c r="W11" s="170"/>
      <c r="X11" s="170"/>
      <c r="Y11" s="170"/>
      <c r="Z11" s="170"/>
      <c r="AA11" s="170"/>
      <c r="AB11" s="170"/>
      <c r="AC11" s="170"/>
    </row>
    <row r="12" spans="1:29" x14ac:dyDescent="0.25">
      <c r="A12" s="175">
        <v>1</v>
      </c>
      <c r="B12" s="614" t="s">
        <v>331</v>
      </c>
      <c r="C12" s="614"/>
      <c r="D12" s="196">
        <v>3</v>
      </c>
      <c r="E12" s="162">
        <v>77768</v>
      </c>
      <c r="F12" s="618">
        <v>4166.1000000000004</v>
      </c>
      <c r="G12" s="618"/>
      <c r="H12" s="618">
        <v>31107.200000000001</v>
      </c>
      <c r="I12" s="618"/>
      <c r="J12" s="163"/>
      <c r="K12" s="162">
        <f>E12+F12+H12+J12</f>
        <v>113041.3</v>
      </c>
      <c r="L12" s="163">
        <v>10</v>
      </c>
      <c r="M12" s="195">
        <f>K12*L12</f>
        <v>1130413</v>
      </c>
      <c r="N12" s="650" t="s">
        <v>34</v>
      </c>
      <c r="O12" s="650" t="s">
        <v>34</v>
      </c>
      <c r="P12" s="170"/>
      <c r="Q12" s="170"/>
      <c r="R12" s="170"/>
      <c r="S12" s="170"/>
      <c r="T12" s="170"/>
      <c r="U12" s="170"/>
      <c r="V12" s="170"/>
      <c r="W12" s="170"/>
      <c r="X12" s="170"/>
      <c r="Y12" s="170"/>
      <c r="Z12" s="170"/>
      <c r="AA12" s="170"/>
      <c r="AB12" s="170"/>
      <c r="AC12" s="170"/>
    </row>
    <row r="13" spans="1:29" x14ac:dyDescent="0.25">
      <c r="A13" s="175">
        <v>2</v>
      </c>
      <c r="B13" s="614" t="s">
        <v>332</v>
      </c>
      <c r="C13" s="614"/>
      <c r="D13" s="176">
        <v>24.75</v>
      </c>
      <c r="E13" s="162">
        <v>319733.53999999998</v>
      </c>
      <c r="F13" s="615"/>
      <c r="G13" s="616"/>
      <c r="H13" s="618">
        <v>123914.12</v>
      </c>
      <c r="I13" s="618"/>
      <c r="J13" s="162">
        <f>27539.39+68746.79+108542.495+20697.505</f>
        <v>225526.18</v>
      </c>
      <c r="K13" s="162">
        <f>E13+F13+H13+J13</f>
        <v>669173.84</v>
      </c>
      <c r="L13" s="163">
        <v>10</v>
      </c>
      <c r="M13" s="195">
        <f>K13*L13</f>
        <v>6691738.3999999994</v>
      </c>
      <c r="N13" s="651"/>
      <c r="O13" s="651"/>
      <c r="P13" s="170"/>
      <c r="Q13" s="170"/>
      <c r="R13" s="170"/>
      <c r="S13" s="170"/>
      <c r="T13" s="170"/>
      <c r="U13" s="170"/>
      <c r="V13" s="170"/>
      <c r="W13" s="170"/>
      <c r="X13" s="170"/>
      <c r="Y13" s="170"/>
      <c r="Z13" s="170"/>
      <c r="AA13" s="170"/>
      <c r="AB13" s="170"/>
      <c r="AC13" s="170"/>
    </row>
    <row r="14" spans="1:29" x14ac:dyDescent="0.25">
      <c r="A14" s="175">
        <v>3</v>
      </c>
      <c r="B14" s="614" t="s">
        <v>333</v>
      </c>
      <c r="C14" s="614"/>
      <c r="D14" s="176">
        <v>32.51</v>
      </c>
      <c r="E14" s="162">
        <v>165987.07999999999</v>
      </c>
      <c r="F14" s="629">
        <v>6194.78</v>
      </c>
      <c r="G14" s="630"/>
      <c r="H14" s="618">
        <v>7933</v>
      </c>
      <c r="I14" s="618"/>
      <c r="J14" s="162">
        <f>351040</f>
        <v>351040</v>
      </c>
      <c r="K14" s="162">
        <f>E14+F14+H14+J14</f>
        <v>531154.86</v>
      </c>
      <c r="L14" s="163">
        <v>10</v>
      </c>
      <c r="M14" s="195">
        <f>K14*L14</f>
        <v>5311548.5999999996</v>
      </c>
      <c r="N14" s="651"/>
      <c r="O14" s="651"/>
      <c r="P14" s="177">
        <f>12926724.95-M16+206975.05</f>
        <v>-7.5669959187507629E-10</v>
      </c>
      <c r="Q14" s="170"/>
      <c r="R14" s="170"/>
      <c r="S14" s="170"/>
      <c r="T14" s="170"/>
      <c r="U14" s="170"/>
      <c r="V14" s="170"/>
      <c r="W14" s="170"/>
      <c r="X14" s="170"/>
      <c r="Y14" s="170"/>
      <c r="Z14" s="170"/>
      <c r="AA14" s="170"/>
      <c r="AB14" s="170"/>
      <c r="AC14" s="170"/>
    </row>
    <row r="15" spans="1:29" x14ac:dyDescent="0.25">
      <c r="A15" s="175"/>
      <c r="B15" s="614"/>
      <c r="C15" s="614"/>
      <c r="D15" s="176"/>
      <c r="E15" s="162"/>
      <c r="F15" s="618"/>
      <c r="G15" s="618"/>
      <c r="H15" s="618"/>
      <c r="I15" s="618"/>
      <c r="J15" s="162"/>
      <c r="K15" s="162"/>
      <c r="L15" s="162"/>
      <c r="M15" s="162"/>
      <c r="N15" s="652"/>
      <c r="O15" s="652"/>
      <c r="P15" s="177"/>
      <c r="Q15" s="170"/>
      <c r="R15" s="170"/>
      <c r="S15" s="170"/>
      <c r="T15" s="170"/>
      <c r="U15" s="170"/>
      <c r="V15" s="170"/>
      <c r="W15" s="170"/>
      <c r="X15" s="170"/>
      <c r="Y15" s="170"/>
      <c r="Z15" s="170"/>
      <c r="AA15" s="170"/>
      <c r="AB15" s="170"/>
      <c r="AC15" s="170"/>
    </row>
    <row r="16" spans="1:29" s="183" customFormat="1" x14ac:dyDescent="0.25">
      <c r="A16" s="178"/>
      <c r="B16" s="610" t="s">
        <v>334</v>
      </c>
      <c r="C16" s="611"/>
      <c r="D16" s="179">
        <f>SUM(D12:D14)</f>
        <v>60.26</v>
      </c>
      <c r="E16" s="179">
        <f>E12+E13+E14</f>
        <v>563488.62</v>
      </c>
      <c r="F16" s="646">
        <f>F12+F13+F14</f>
        <v>10360.880000000001</v>
      </c>
      <c r="G16" s="647"/>
      <c r="H16" s="646">
        <f>H12+H13+H14</f>
        <v>162954.32</v>
      </c>
      <c r="I16" s="647"/>
      <c r="J16" s="142">
        <f>J12+J13+J14</f>
        <v>576566.17999999993</v>
      </c>
      <c r="K16" s="142">
        <f>K12+K13+K14</f>
        <v>1313370</v>
      </c>
      <c r="L16" s="142" t="s">
        <v>34</v>
      </c>
      <c r="M16" s="142">
        <f>M12+M13+M14</f>
        <v>13133700</v>
      </c>
      <c r="N16" s="142">
        <v>11990800</v>
      </c>
      <c r="O16" s="142">
        <v>11978800</v>
      </c>
      <c r="P16" s="181">
        <f>P14/10</f>
        <v>-7.5669959187507632E-11</v>
      </c>
      <c r="Q16" s="182"/>
      <c r="R16" s="182"/>
      <c r="S16" s="182"/>
      <c r="T16" s="182"/>
      <c r="U16" s="182"/>
      <c r="V16" s="182"/>
      <c r="W16" s="182"/>
      <c r="X16" s="182"/>
      <c r="Y16" s="182"/>
      <c r="Z16" s="182"/>
      <c r="AA16" s="182"/>
      <c r="AB16" s="182"/>
      <c r="AC16" s="182"/>
    </row>
    <row r="18" spans="1:29" x14ac:dyDescent="0.25">
      <c r="A18" s="648" t="s">
        <v>335</v>
      </c>
      <c r="B18" s="648"/>
      <c r="C18" s="648"/>
      <c r="D18" s="648"/>
      <c r="E18" s="648"/>
      <c r="F18" s="648"/>
      <c r="G18" s="648"/>
      <c r="H18" s="648"/>
      <c r="I18" s="648"/>
      <c r="J18" s="648"/>
      <c r="K18" s="648"/>
      <c r="L18" s="648"/>
      <c r="M18" s="648"/>
      <c r="N18" s="648"/>
      <c r="P18" s="170"/>
      <c r="Q18" s="170"/>
      <c r="R18" s="170"/>
      <c r="S18" s="170"/>
      <c r="T18" s="170"/>
      <c r="U18" s="170"/>
      <c r="V18" s="170"/>
      <c r="W18" s="170"/>
      <c r="X18" s="170"/>
      <c r="Y18" s="170"/>
      <c r="Z18" s="170"/>
      <c r="AA18" s="170"/>
      <c r="AB18" s="170"/>
      <c r="AC18" s="170"/>
    </row>
    <row r="19" spans="1:29" x14ac:dyDescent="0.25">
      <c r="E19" s="649" t="s">
        <v>336</v>
      </c>
      <c r="F19" s="649"/>
      <c r="G19" s="649"/>
      <c r="H19" s="649"/>
      <c r="I19" s="649"/>
      <c r="J19" s="649"/>
      <c r="K19" s="649"/>
      <c r="P19" s="170"/>
      <c r="Q19" s="170"/>
      <c r="R19" s="170"/>
      <c r="S19" s="170"/>
      <c r="T19" s="170"/>
      <c r="U19" s="170"/>
      <c r="V19" s="170"/>
      <c r="W19" s="170"/>
      <c r="X19" s="170"/>
      <c r="Y19" s="170"/>
      <c r="Z19" s="170"/>
      <c r="AA19" s="170"/>
      <c r="AB19" s="170"/>
      <c r="AC19" s="170"/>
    </row>
    <row r="20" spans="1:29" x14ac:dyDescent="0.25">
      <c r="P20" s="170"/>
      <c r="Q20" s="170"/>
      <c r="R20" s="170"/>
      <c r="S20" s="170"/>
      <c r="T20" s="170"/>
      <c r="U20" s="170"/>
      <c r="V20" s="170"/>
      <c r="W20" s="170"/>
      <c r="X20" s="170"/>
      <c r="Y20" s="170"/>
      <c r="Z20" s="170"/>
      <c r="AA20" s="170"/>
      <c r="AB20" s="170"/>
      <c r="AC20" s="170"/>
    </row>
    <row r="21" spans="1:29" ht="139.5" customHeight="1" x14ac:dyDescent="0.25">
      <c r="A21" s="173" t="s">
        <v>319</v>
      </c>
      <c r="B21" s="627" t="s">
        <v>320</v>
      </c>
      <c r="C21" s="627"/>
      <c r="D21" s="174" t="s">
        <v>321</v>
      </c>
      <c r="E21" s="132" t="s">
        <v>322</v>
      </c>
      <c r="F21" s="628" t="s">
        <v>323</v>
      </c>
      <c r="G21" s="628"/>
      <c r="H21" s="628" t="s">
        <v>324</v>
      </c>
      <c r="I21" s="628"/>
      <c r="J21" s="132" t="s">
        <v>325</v>
      </c>
      <c r="K21" s="132" t="s">
        <v>326</v>
      </c>
      <c r="L21" s="132" t="s">
        <v>327</v>
      </c>
      <c r="M21" s="143" t="s">
        <v>473</v>
      </c>
      <c r="N21" s="143" t="s">
        <v>496</v>
      </c>
      <c r="O21" s="143" t="s">
        <v>513</v>
      </c>
      <c r="P21" s="170"/>
      <c r="Q21" s="170"/>
      <c r="R21" s="170"/>
      <c r="S21" s="170"/>
      <c r="T21" s="170"/>
      <c r="U21" s="170"/>
      <c r="V21" s="170"/>
      <c r="W21" s="170"/>
      <c r="X21" s="170"/>
      <c r="Y21" s="170"/>
      <c r="Z21" s="170"/>
      <c r="AA21" s="170"/>
      <c r="AB21" s="170"/>
      <c r="AC21" s="170"/>
    </row>
    <row r="22" spans="1:29" hidden="1" x14ac:dyDescent="0.25">
      <c r="A22" s="175"/>
      <c r="B22" s="614"/>
      <c r="C22" s="614"/>
      <c r="D22" s="176"/>
      <c r="E22" s="163"/>
      <c r="F22" s="617"/>
      <c r="G22" s="617"/>
      <c r="H22" s="617"/>
      <c r="I22" s="617"/>
      <c r="J22" s="163"/>
      <c r="K22" s="163"/>
      <c r="L22" s="163"/>
      <c r="M22" s="87"/>
      <c r="N22" s="162"/>
      <c r="O22" s="162"/>
      <c r="P22" s="170"/>
      <c r="Q22" s="170"/>
      <c r="R22" s="170"/>
      <c r="S22" s="170"/>
      <c r="T22" s="170"/>
      <c r="U22" s="170"/>
      <c r="V22" s="170"/>
      <c r="W22" s="170"/>
      <c r="X22" s="170"/>
      <c r="Y22" s="170"/>
      <c r="Z22" s="170"/>
      <c r="AA22" s="170"/>
      <c r="AB22" s="170"/>
      <c r="AC22" s="170"/>
    </row>
    <row r="23" spans="1:29" hidden="1" x14ac:dyDescent="0.25">
      <c r="A23" s="175"/>
      <c r="B23" s="614"/>
      <c r="C23" s="614"/>
      <c r="D23" s="176"/>
      <c r="E23" s="163"/>
      <c r="F23" s="615"/>
      <c r="G23" s="616"/>
      <c r="H23" s="617"/>
      <c r="I23" s="617"/>
      <c r="J23" s="163"/>
      <c r="K23" s="163"/>
      <c r="L23" s="163"/>
      <c r="M23" s="87"/>
      <c r="N23" s="162"/>
      <c r="O23" s="162"/>
      <c r="P23" s="170"/>
      <c r="Q23" s="170"/>
      <c r="R23" s="170"/>
      <c r="S23" s="170"/>
      <c r="T23" s="170"/>
      <c r="U23" s="170"/>
      <c r="V23" s="170"/>
      <c r="W23" s="170"/>
      <c r="X23" s="170"/>
      <c r="Y23" s="170"/>
      <c r="Z23" s="170"/>
      <c r="AA23" s="170"/>
      <c r="AB23" s="170"/>
      <c r="AC23" s="170"/>
    </row>
    <row r="24" spans="1:29" hidden="1" x14ac:dyDescent="0.25">
      <c r="A24" s="622"/>
      <c r="B24" s="623"/>
      <c r="C24" s="624"/>
      <c r="D24" s="176"/>
      <c r="E24" s="163"/>
      <c r="F24" s="617"/>
      <c r="G24" s="617"/>
      <c r="H24" s="617"/>
      <c r="I24" s="617"/>
      <c r="J24" s="163"/>
      <c r="K24" s="163"/>
      <c r="L24" s="163"/>
      <c r="M24" s="87"/>
      <c r="N24" s="162"/>
      <c r="O24" s="162"/>
      <c r="P24" s="170"/>
      <c r="Q24" s="170"/>
      <c r="R24" s="170"/>
      <c r="S24" s="170"/>
      <c r="T24" s="170"/>
      <c r="U24" s="170"/>
      <c r="V24" s="170"/>
      <c r="W24" s="170"/>
      <c r="X24" s="170"/>
      <c r="Y24" s="170"/>
      <c r="Z24" s="170"/>
      <c r="AA24" s="170"/>
      <c r="AB24" s="170"/>
      <c r="AC24" s="170"/>
    </row>
    <row r="25" spans="1:29" hidden="1" x14ac:dyDescent="0.25">
      <c r="A25" s="619"/>
      <c r="B25" s="620"/>
      <c r="C25" s="621"/>
      <c r="D25" s="176"/>
      <c r="E25" s="163"/>
      <c r="F25" s="617"/>
      <c r="G25" s="617"/>
      <c r="H25" s="617"/>
      <c r="I25" s="617"/>
      <c r="J25" s="163"/>
      <c r="K25" s="163"/>
      <c r="L25" s="163"/>
      <c r="M25" s="87"/>
      <c r="N25" s="162"/>
      <c r="O25" s="162"/>
      <c r="P25" s="170"/>
      <c r="Q25" s="170"/>
      <c r="R25" s="170"/>
      <c r="S25" s="170"/>
      <c r="T25" s="170"/>
      <c r="U25" s="170"/>
      <c r="V25" s="170"/>
      <c r="W25" s="170"/>
      <c r="X25" s="170"/>
      <c r="Y25" s="170"/>
      <c r="Z25" s="170"/>
      <c r="AA25" s="170"/>
      <c r="AB25" s="170"/>
      <c r="AC25" s="170"/>
    </row>
    <row r="26" spans="1:29" hidden="1" x14ac:dyDescent="0.25">
      <c r="A26" s="619"/>
      <c r="B26" s="620"/>
      <c r="C26" s="621"/>
      <c r="D26" s="176"/>
      <c r="E26" s="163"/>
      <c r="F26" s="615"/>
      <c r="G26" s="616"/>
      <c r="H26" s="617"/>
      <c r="I26" s="617"/>
      <c r="J26" s="163"/>
      <c r="K26" s="163"/>
      <c r="L26" s="163"/>
      <c r="M26" s="87"/>
      <c r="N26" s="162"/>
      <c r="O26" s="162"/>
      <c r="P26" s="184"/>
      <c r="Q26" s="170"/>
      <c r="R26" s="170"/>
      <c r="S26" s="170"/>
      <c r="T26" s="170"/>
      <c r="U26" s="170"/>
      <c r="V26" s="170"/>
      <c r="W26" s="170"/>
      <c r="X26" s="170"/>
      <c r="Y26" s="170"/>
      <c r="Z26" s="170"/>
      <c r="AA26" s="170"/>
      <c r="AB26" s="170"/>
      <c r="AC26" s="170"/>
    </row>
    <row r="27" spans="1:29" hidden="1" x14ac:dyDescent="0.25">
      <c r="A27" s="619"/>
      <c r="B27" s="620"/>
      <c r="C27" s="621"/>
      <c r="D27" s="176"/>
      <c r="E27" s="163"/>
      <c r="F27" s="615"/>
      <c r="G27" s="616"/>
      <c r="H27" s="617"/>
      <c r="I27" s="617"/>
      <c r="J27" s="163"/>
      <c r="K27" s="163"/>
      <c r="L27" s="163"/>
      <c r="M27" s="87"/>
      <c r="N27" s="162"/>
      <c r="O27" s="162"/>
      <c r="P27" s="184"/>
      <c r="Q27" s="170"/>
      <c r="R27" s="170"/>
      <c r="S27" s="170"/>
      <c r="T27" s="170"/>
      <c r="U27" s="170"/>
      <c r="V27" s="170"/>
      <c r="W27" s="170"/>
      <c r="X27" s="170"/>
      <c r="Y27" s="170"/>
      <c r="Z27" s="170"/>
      <c r="AA27" s="170"/>
      <c r="AB27" s="170"/>
      <c r="AC27" s="170"/>
    </row>
    <row r="28" spans="1:29" hidden="1" x14ac:dyDescent="0.25">
      <c r="A28" s="619"/>
      <c r="B28" s="620"/>
      <c r="C28" s="621"/>
      <c r="D28" s="176"/>
      <c r="E28" s="163"/>
      <c r="F28" s="615"/>
      <c r="G28" s="616"/>
      <c r="H28" s="617"/>
      <c r="I28" s="617"/>
      <c r="J28" s="163"/>
      <c r="K28" s="163"/>
      <c r="L28" s="163"/>
      <c r="M28" s="87"/>
      <c r="N28" s="162"/>
      <c r="O28" s="162"/>
      <c r="P28" s="170"/>
      <c r="Q28" s="170"/>
      <c r="R28" s="170"/>
      <c r="S28" s="170"/>
      <c r="T28" s="170"/>
      <c r="U28" s="170"/>
      <c r="V28" s="170"/>
      <c r="W28" s="170"/>
      <c r="X28" s="170"/>
      <c r="Y28" s="170"/>
      <c r="Z28" s="170"/>
      <c r="AA28" s="170"/>
      <c r="AB28" s="170"/>
      <c r="AC28" s="170"/>
    </row>
    <row r="29" spans="1:29" x14ac:dyDescent="0.25">
      <c r="A29" s="175">
        <v>1</v>
      </c>
      <c r="B29" s="614" t="s">
        <v>333</v>
      </c>
      <c r="C29" s="614"/>
      <c r="D29" s="176">
        <v>21.55</v>
      </c>
      <c r="E29" s="162">
        <v>98343.5</v>
      </c>
      <c r="F29" s="629">
        <v>1936.08</v>
      </c>
      <c r="G29" s="630"/>
      <c r="H29" s="618">
        <v>3195.9</v>
      </c>
      <c r="I29" s="618"/>
      <c r="J29" s="162">
        <f>322884.52+72031.666667+130255.666666+11+106903.915834+8804.4175</f>
        <v>640891.18666699994</v>
      </c>
      <c r="K29" s="162">
        <f>E29+F29+H29+J29</f>
        <v>744366.66666699992</v>
      </c>
      <c r="L29" s="163">
        <v>12</v>
      </c>
      <c r="M29" s="195">
        <f>K29*L29</f>
        <v>8932400.0000039991</v>
      </c>
      <c r="N29" s="644" t="s">
        <v>34</v>
      </c>
      <c r="O29" s="644" t="s">
        <v>34</v>
      </c>
      <c r="P29" s="170"/>
      <c r="Q29" s="170"/>
      <c r="R29" s="170"/>
      <c r="S29" s="170"/>
      <c r="T29" s="170"/>
      <c r="U29" s="170"/>
      <c r="V29" s="170"/>
      <c r="W29" s="170"/>
      <c r="X29" s="170"/>
      <c r="Y29" s="170"/>
      <c r="Z29" s="170"/>
      <c r="AA29" s="170"/>
      <c r="AB29" s="170"/>
      <c r="AC29" s="170"/>
    </row>
    <row r="30" spans="1:29" x14ac:dyDescent="0.25">
      <c r="A30" s="175"/>
      <c r="B30" s="614"/>
      <c r="C30" s="614"/>
      <c r="D30" s="176"/>
      <c r="E30" s="162"/>
      <c r="F30" s="618"/>
      <c r="G30" s="618"/>
      <c r="H30" s="618"/>
      <c r="I30" s="618"/>
      <c r="J30" s="162"/>
      <c r="K30" s="162"/>
      <c r="L30" s="162"/>
      <c r="M30" s="162"/>
      <c r="N30" s="645"/>
      <c r="O30" s="645"/>
      <c r="P30" s="177">
        <f>8826746.99-M29+105653.01</f>
        <v>-3.9988808566704392E-6</v>
      </c>
      <c r="Q30" s="170"/>
      <c r="R30" s="170"/>
      <c r="S30" s="170"/>
      <c r="T30" s="170"/>
      <c r="U30" s="170"/>
      <c r="V30" s="170"/>
      <c r="W30" s="170"/>
      <c r="X30" s="170"/>
      <c r="Y30" s="170"/>
      <c r="Z30" s="170"/>
      <c r="AA30" s="170"/>
      <c r="AB30" s="170"/>
      <c r="AC30" s="170"/>
    </row>
    <row r="31" spans="1:29" s="183" customFormat="1" x14ac:dyDescent="0.25">
      <c r="A31" s="178"/>
      <c r="B31" s="610" t="s">
        <v>334</v>
      </c>
      <c r="C31" s="611"/>
      <c r="D31" s="179">
        <f>D22+D23+D29</f>
        <v>21.55</v>
      </c>
      <c r="E31" s="197">
        <f>E22+E23+E29</f>
        <v>98343.5</v>
      </c>
      <c r="F31" s="646">
        <f>F22+F23+F29</f>
        <v>1936.08</v>
      </c>
      <c r="G31" s="647"/>
      <c r="H31" s="646">
        <f>H22+H23+H29</f>
        <v>3195.9</v>
      </c>
      <c r="I31" s="647"/>
      <c r="J31" s="142">
        <f>J22+J23+J29</f>
        <v>640891.18666699994</v>
      </c>
      <c r="K31" s="142">
        <f>K22+K23+K29</f>
        <v>744366.66666699992</v>
      </c>
      <c r="L31" s="142" t="s">
        <v>34</v>
      </c>
      <c r="M31" s="142">
        <f>M22+M23+M29</f>
        <v>8932400.0000039991</v>
      </c>
      <c r="N31" s="142">
        <v>7543900</v>
      </c>
      <c r="O31" s="142">
        <v>7543900</v>
      </c>
      <c r="P31" s="181">
        <f>P30/12</f>
        <v>-3.3324007138920325E-7</v>
      </c>
      <c r="Q31" s="182"/>
      <c r="R31" s="182"/>
      <c r="S31" s="182"/>
      <c r="T31" s="182"/>
      <c r="U31" s="182"/>
      <c r="V31" s="182"/>
      <c r="W31" s="182"/>
      <c r="X31" s="182"/>
      <c r="Y31" s="182"/>
      <c r="Z31" s="182"/>
      <c r="AA31" s="182"/>
      <c r="AB31" s="182"/>
      <c r="AC31" s="182"/>
    </row>
    <row r="33" spans="1:29" x14ac:dyDescent="0.25">
      <c r="A33" s="648" t="s">
        <v>486</v>
      </c>
      <c r="B33" s="648"/>
      <c r="C33" s="648"/>
      <c r="D33" s="648"/>
      <c r="E33" s="648"/>
      <c r="F33" s="648"/>
      <c r="G33" s="648"/>
      <c r="H33" s="648"/>
      <c r="I33" s="648"/>
      <c r="J33" s="648"/>
      <c r="K33" s="648"/>
      <c r="L33" s="648"/>
      <c r="M33" s="648"/>
      <c r="N33" s="648"/>
      <c r="P33" s="170"/>
      <c r="Q33" s="170"/>
      <c r="R33" s="170"/>
      <c r="S33" s="170"/>
      <c r="T33" s="170"/>
      <c r="U33" s="170"/>
      <c r="V33" s="170"/>
      <c r="W33" s="170"/>
      <c r="X33" s="170"/>
      <c r="Y33" s="170"/>
      <c r="Z33" s="170"/>
      <c r="AA33" s="170"/>
      <c r="AB33" s="170"/>
      <c r="AC33" s="170"/>
    </row>
    <row r="34" spans="1:29" x14ac:dyDescent="0.25">
      <c r="E34" s="649" t="s">
        <v>487</v>
      </c>
      <c r="F34" s="649"/>
      <c r="G34" s="649"/>
      <c r="H34" s="649"/>
      <c r="I34" s="649"/>
      <c r="J34" s="649"/>
      <c r="K34" s="649"/>
      <c r="P34" s="170"/>
      <c r="Q34" s="170"/>
      <c r="R34" s="170"/>
      <c r="S34" s="170"/>
      <c r="T34" s="170"/>
      <c r="U34" s="170"/>
      <c r="V34" s="170"/>
      <c r="W34" s="170"/>
      <c r="X34" s="170"/>
      <c r="Y34" s="170"/>
      <c r="Z34" s="170"/>
      <c r="AA34" s="170"/>
      <c r="AB34" s="170"/>
      <c r="AC34" s="170"/>
    </row>
    <row r="35" spans="1:29" x14ac:dyDescent="0.25">
      <c r="P35" s="170"/>
      <c r="Q35" s="170"/>
      <c r="R35" s="170"/>
      <c r="S35" s="170"/>
      <c r="T35" s="170"/>
      <c r="U35" s="170"/>
      <c r="V35" s="170"/>
      <c r="W35" s="170"/>
      <c r="X35" s="170"/>
      <c r="Y35" s="170"/>
      <c r="Z35" s="170"/>
      <c r="AA35" s="170"/>
      <c r="AB35" s="170"/>
      <c r="AC35" s="170"/>
    </row>
    <row r="36" spans="1:29" ht="139.5" customHeight="1" x14ac:dyDescent="0.25">
      <c r="A36" s="173" t="s">
        <v>319</v>
      </c>
      <c r="B36" s="627" t="s">
        <v>320</v>
      </c>
      <c r="C36" s="627"/>
      <c r="D36" s="174" t="s">
        <v>321</v>
      </c>
      <c r="E36" s="132" t="s">
        <v>322</v>
      </c>
      <c r="F36" s="628" t="s">
        <v>323</v>
      </c>
      <c r="G36" s="628"/>
      <c r="H36" s="628" t="s">
        <v>324</v>
      </c>
      <c r="I36" s="628"/>
      <c r="J36" s="132" t="s">
        <v>325</v>
      </c>
      <c r="K36" s="132" t="s">
        <v>326</v>
      </c>
      <c r="L36" s="132" t="s">
        <v>327</v>
      </c>
      <c r="M36" s="143" t="s">
        <v>473</v>
      </c>
      <c r="N36" s="143" t="s">
        <v>496</v>
      </c>
      <c r="O36" s="143" t="s">
        <v>513</v>
      </c>
      <c r="P36" s="170"/>
      <c r="Q36" s="170"/>
      <c r="R36" s="170"/>
      <c r="S36" s="170"/>
      <c r="T36" s="170"/>
      <c r="U36" s="170"/>
      <c r="V36" s="170"/>
      <c r="W36" s="170"/>
      <c r="X36" s="170"/>
      <c r="Y36" s="170"/>
      <c r="Z36" s="170"/>
      <c r="AA36" s="170"/>
      <c r="AB36" s="170"/>
      <c r="AC36" s="170"/>
    </row>
    <row r="37" spans="1:29" hidden="1" x14ac:dyDescent="0.25">
      <c r="A37" s="175"/>
      <c r="B37" s="614"/>
      <c r="C37" s="614"/>
      <c r="D37" s="176"/>
      <c r="E37" s="163"/>
      <c r="F37" s="617"/>
      <c r="G37" s="617"/>
      <c r="H37" s="617"/>
      <c r="I37" s="617"/>
      <c r="J37" s="163"/>
      <c r="K37" s="163"/>
      <c r="L37" s="163"/>
      <c r="M37" s="87"/>
      <c r="N37" s="162"/>
      <c r="O37" s="162"/>
      <c r="P37" s="170"/>
      <c r="Q37" s="170"/>
      <c r="R37" s="170"/>
      <c r="S37" s="170"/>
      <c r="T37" s="170"/>
      <c r="U37" s="170"/>
      <c r="V37" s="170"/>
      <c r="W37" s="170"/>
      <c r="X37" s="170"/>
      <c r="Y37" s="170"/>
      <c r="Z37" s="170"/>
      <c r="AA37" s="170"/>
      <c r="AB37" s="170"/>
      <c r="AC37" s="170"/>
    </row>
    <row r="38" spans="1:29" hidden="1" x14ac:dyDescent="0.25">
      <c r="A38" s="175"/>
      <c r="B38" s="614"/>
      <c r="C38" s="614"/>
      <c r="D38" s="176"/>
      <c r="E38" s="163"/>
      <c r="F38" s="615"/>
      <c r="G38" s="616"/>
      <c r="H38" s="617"/>
      <c r="I38" s="617"/>
      <c r="J38" s="163"/>
      <c r="K38" s="163"/>
      <c r="L38" s="163"/>
      <c r="M38" s="87"/>
      <c r="N38" s="162"/>
      <c r="O38" s="162"/>
      <c r="P38" s="170"/>
      <c r="Q38" s="170"/>
      <c r="R38" s="170"/>
      <c r="S38" s="170"/>
      <c r="T38" s="170"/>
      <c r="U38" s="170"/>
      <c r="V38" s="170"/>
      <c r="W38" s="170"/>
      <c r="X38" s="170"/>
      <c r="Y38" s="170"/>
      <c r="Z38" s="170"/>
      <c r="AA38" s="170"/>
      <c r="AB38" s="170"/>
      <c r="AC38" s="170"/>
    </row>
    <row r="39" spans="1:29" hidden="1" x14ac:dyDescent="0.25">
      <c r="A39" s="622"/>
      <c r="B39" s="623"/>
      <c r="C39" s="624"/>
      <c r="D39" s="176"/>
      <c r="E39" s="163"/>
      <c r="F39" s="617"/>
      <c r="G39" s="617"/>
      <c r="H39" s="617"/>
      <c r="I39" s="617"/>
      <c r="J39" s="163"/>
      <c r="K39" s="163"/>
      <c r="L39" s="163"/>
      <c r="M39" s="87"/>
      <c r="N39" s="162"/>
      <c r="O39" s="162"/>
      <c r="P39" s="170"/>
      <c r="Q39" s="170"/>
      <c r="R39" s="170"/>
      <c r="S39" s="170"/>
      <c r="T39" s="170"/>
      <c r="U39" s="170"/>
      <c r="V39" s="170"/>
      <c r="W39" s="170"/>
      <c r="X39" s="170"/>
      <c r="Y39" s="170"/>
      <c r="Z39" s="170"/>
      <c r="AA39" s="170"/>
      <c r="AB39" s="170"/>
      <c r="AC39" s="170"/>
    </row>
    <row r="40" spans="1:29" hidden="1" x14ac:dyDescent="0.25">
      <c r="A40" s="619"/>
      <c r="B40" s="620"/>
      <c r="C40" s="621"/>
      <c r="D40" s="176"/>
      <c r="E40" s="163"/>
      <c r="F40" s="617"/>
      <c r="G40" s="617"/>
      <c r="H40" s="617"/>
      <c r="I40" s="617"/>
      <c r="J40" s="163"/>
      <c r="K40" s="163"/>
      <c r="L40" s="163"/>
      <c r="M40" s="87"/>
      <c r="N40" s="162"/>
      <c r="O40" s="162"/>
      <c r="P40" s="170"/>
      <c r="Q40" s="170"/>
      <c r="R40" s="170"/>
      <c r="S40" s="170"/>
      <c r="T40" s="170"/>
      <c r="U40" s="170"/>
      <c r="V40" s="170"/>
      <c r="W40" s="170"/>
      <c r="X40" s="170"/>
      <c r="Y40" s="170"/>
      <c r="Z40" s="170"/>
      <c r="AA40" s="170"/>
      <c r="AB40" s="170"/>
      <c r="AC40" s="170"/>
    </row>
    <row r="41" spans="1:29" hidden="1" x14ac:dyDescent="0.25">
      <c r="A41" s="619"/>
      <c r="B41" s="620"/>
      <c r="C41" s="621"/>
      <c r="D41" s="176"/>
      <c r="E41" s="163"/>
      <c r="F41" s="615"/>
      <c r="G41" s="616"/>
      <c r="H41" s="617"/>
      <c r="I41" s="617"/>
      <c r="J41" s="163"/>
      <c r="K41" s="163"/>
      <c r="L41" s="163"/>
      <c r="M41" s="87"/>
      <c r="N41" s="162"/>
      <c r="O41" s="162"/>
      <c r="P41" s="184"/>
      <c r="Q41" s="170"/>
      <c r="R41" s="170"/>
      <c r="S41" s="170"/>
      <c r="T41" s="170"/>
      <c r="U41" s="170"/>
      <c r="V41" s="170"/>
      <c r="W41" s="170"/>
      <c r="X41" s="170"/>
      <c r="Y41" s="170"/>
      <c r="Z41" s="170"/>
      <c r="AA41" s="170"/>
      <c r="AB41" s="170"/>
      <c r="AC41" s="170"/>
    </row>
    <row r="42" spans="1:29" hidden="1" x14ac:dyDescent="0.25">
      <c r="A42" s="619"/>
      <c r="B42" s="620"/>
      <c r="C42" s="621"/>
      <c r="D42" s="176"/>
      <c r="E42" s="163"/>
      <c r="F42" s="615"/>
      <c r="G42" s="616"/>
      <c r="H42" s="617"/>
      <c r="I42" s="617"/>
      <c r="J42" s="163"/>
      <c r="K42" s="163"/>
      <c r="L42" s="163"/>
      <c r="M42" s="87"/>
      <c r="N42" s="162"/>
      <c r="O42" s="162"/>
      <c r="P42" s="184"/>
      <c r="Q42" s="170"/>
      <c r="R42" s="170"/>
      <c r="S42" s="170"/>
      <c r="T42" s="170"/>
      <c r="U42" s="170"/>
      <c r="V42" s="170"/>
      <c r="W42" s="170"/>
      <c r="X42" s="170"/>
      <c r="Y42" s="170"/>
      <c r="Z42" s="170"/>
      <c r="AA42" s="170"/>
      <c r="AB42" s="170"/>
      <c r="AC42" s="170"/>
    </row>
    <row r="43" spans="1:29" hidden="1" x14ac:dyDescent="0.25">
      <c r="A43" s="619"/>
      <c r="B43" s="620"/>
      <c r="C43" s="621"/>
      <c r="D43" s="176"/>
      <c r="E43" s="163"/>
      <c r="F43" s="615"/>
      <c r="G43" s="616"/>
      <c r="H43" s="617"/>
      <c r="I43" s="617"/>
      <c r="J43" s="163"/>
      <c r="K43" s="163"/>
      <c r="L43" s="163"/>
      <c r="M43" s="87"/>
      <c r="N43" s="162"/>
      <c r="O43" s="162"/>
      <c r="P43" s="170"/>
      <c r="Q43" s="170"/>
      <c r="R43" s="170"/>
      <c r="S43" s="170"/>
      <c r="T43" s="170"/>
      <c r="U43" s="170"/>
      <c r="V43" s="170"/>
      <c r="W43" s="170"/>
      <c r="X43" s="170"/>
      <c r="Y43" s="170"/>
      <c r="Z43" s="170"/>
      <c r="AA43" s="170"/>
      <c r="AB43" s="170"/>
      <c r="AC43" s="170"/>
    </row>
    <row r="44" spans="1:29" x14ac:dyDescent="0.25">
      <c r="A44" s="175">
        <v>1</v>
      </c>
      <c r="B44" s="614" t="s">
        <v>332</v>
      </c>
      <c r="C44" s="614"/>
      <c r="D44" s="196">
        <v>1.5</v>
      </c>
      <c r="E44" s="162">
        <v>11212.74</v>
      </c>
      <c r="F44" s="615"/>
      <c r="G44" s="616"/>
      <c r="H44" s="618">
        <v>4004.55</v>
      </c>
      <c r="I44" s="618"/>
      <c r="J44" s="162">
        <f>2061.51+29.533333+17308.333334+6025</f>
        <v>25424.376667</v>
      </c>
      <c r="K44" s="162">
        <f>E44+F44+H44+J44</f>
        <v>40641.666666999998</v>
      </c>
      <c r="L44" s="163">
        <v>12</v>
      </c>
      <c r="M44" s="195">
        <f>K44*L44</f>
        <v>487700.00000399997</v>
      </c>
      <c r="N44" s="644" t="s">
        <v>34</v>
      </c>
      <c r="O44" s="644" t="s">
        <v>34</v>
      </c>
      <c r="P44" s="170"/>
      <c r="Q44" s="170"/>
      <c r="R44" s="170"/>
      <c r="S44" s="170"/>
      <c r="T44" s="170"/>
      <c r="U44" s="170"/>
      <c r="V44" s="170"/>
      <c r="W44" s="170"/>
      <c r="X44" s="170"/>
      <c r="Y44" s="170"/>
      <c r="Z44" s="170"/>
      <c r="AA44" s="170"/>
      <c r="AB44" s="170"/>
      <c r="AC44" s="170"/>
    </row>
    <row r="45" spans="1:29" x14ac:dyDescent="0.25">
      <c r="A45" s="175"/>
      <c r="B45" s="614"/>
      <c r="C45" s="614"/>
      <c r="D45" s="196"/>
      <c r="E45" s="162"/>
      <c r="F45" s="618"/>
      <c r="G45" s="618"/>
      <c r="H45" s="618"/>
      <c r="I45" s="618"/>
      <c r="J45" s="162"/>
      <c r="K45" s="162"/>
      <c r="L45" s="162"/>
      <c r="M45" s="162"/>
      <c r="N45" s="645"/>
      <c r="O45" s="645"/>
      <c r="P45" s="177">
        <f>487700-M44</f>
        <v>-3.9999722503125668E-6</v>
      </c>
      <c r="Q45" s="170"/>
      <c r="R45" s="170"/>
      <c r="S45" s="170"/>
      <c r="T45" s="170"/>
      <c r="U45" s="170"/>
      <c r="V45" s="170"/>
      <c r="W45" s="170"/>
      <c r="X45" s="170"/>
      <c r="Y45" s="170"/>
      <c r="Z45" s="170"/>
      <c r="AA45" s="170"/>
      <c r="AB45" s="170"/>
      <c r="AC45" s="170"/>
    </row>
    <row r="46" spans="1:29" s="183" customFormat="1" x14ac:dyDescent="0.25">
      <c r="A46" s="178"/>
      <c r="B46" s="610" t="s">
        <v>334</v>
      </c>
      <c r="C46" s="611"/>
      <c r="D46" s="197">
        <f>D37+D38+D44</f>
        <v>1.5</v>
      </c>
      <c r="E46" s="179">
        <f>E37+E38+E44</f>
        <v>11212.74</v>
      </c>
      <c r="F46" s="612">
        <f>F37+F38+F44</f>
        <v>0</v>
      </c>
      <c r="G46" s="613"/>
      <c r="H46" s="646">
        <f>H37+H38+H44</f>
        <v>4004.55</v>
      </c>
      <c r="I46" s="647"/>
      <c r="J46" s="142">
        <f>J37+J38+J44</f>
        <v>25424.376667</v>
      </c>
      <c r="K46" s="142">
        <f>K37+K38+K44</f>
        <v>40641.666666999998</v>
      </c>
      <c r="L46" s="142" t="s">
        <v>34</v>
      </c>
      <c r="M46" s="142">
        <f>M37+M38+M44</f>
        <v>487700.00000399997</v>
      </c>
      <c r="N46" s="142">
        <v>0</v>
      </c>
      <c r="O46" s="142">
        <v>0</v>
      </c>
      <c r="P46" s="181">
        <f>P45/12</f>
        <v>-3.3333102085938055E-7</v>
      </c>
      <c r="Q46" s="182"/>
      <c r="R46" s="182"/>
      <c r="S46" s="182"/>
      <c r="T46" s="182"/>
      <c r="U46" s="182"/>
      <c r="V46" s="182"/>
      <c r="W46" s="182"/>
      <c r="X46" s="182"/>
      <c r="Y46" s="182"/>
      <c r="Z46" s="182"/>
      <c r="AA46" s="182"/>
      <c r="AB46" s="182"/>
      <c r="AC46" s="182"/>
    </row>
    <row r="47" spans="1:29" s="183" customFormat="1" x14ac:dyDescent="0.25">
      <c r="A47" s="185"/>
      <c r="B47" s="186"/>
      <c r="C47" s="186"/>
      <c r="D47" s="187"/>
      <c r="E47" s="188"/>
      <c r="F47" s="188"/>
      <c r="G47" s="188"/>
      <c r="H47" s="188"/>
      <c r="I47" s="188"/>
      <c r="J47" s="188"/>
      <c r="K47" s="188"/>
      <c r="L47" s="189"/>
      <c r="M47" s="188"/>
      <c r="N47" s="188"/>
      <c r="O47" s="188"/>
      <c r="P47" s="182"/>
      <c r="Q47" s="182"/>
      <c r="R47" s="182"/>
      <c r="S47" s="182"/>
      <c r="T47" s="182"/>
      <c r="U47" s="182"/>
      <c r="V47" s="182"/>
      <c r="W47" s="182"/>
      <c r="X47" s="182"/>
      <c r="Y47" s="182"/>
      <c r="Z47" s="182"/>
      <c r="AA47" s="182"/>
      <c r="AB47" s="182"/>
      <c r="AC47" s="182"/>
    </row>
    <row r="48" spans="1:29" s="183" customFormat="1" hidden="1" x14ac:dyDescent="0.25">
      <c r="A48" s="635" t="s">
        <v>436</v>
      </c>
      <c r="B48" s="635"/>
      <c r="C48" s="635"/>
      <c r="D48" s="635"/>
      <c r="E48" s="635"/>
      <c r="F48" s="635"/>
      <c r="G48" s="635"/>
      <c r="H48" s="635"/>
      <c r="I48" s="635"/>
      <c r="J48" s="635"/>
      <c r="K48" s="635"/>
      <c r="L48" s="635"/>
      <c r="M48" s="635"/>
      <c r="N48" s="635"/>
      <c r="O48" s="635"/>
      <c r="P48" s="182"/>
      <c r="Q48" s="182"/>
      <c r="R48" s="182"/>
      <c r="S48" s="182"/>
      <c r="T48" s="182"/>
      <c r="U48" s="182"/>
      <c r="V48" s="182"/>
      <c r="W48" s="182"/>
      <c r="X48" s="182"/>
      <c r="Y48" s="182"/>
      <c r="Z48" s="182"/>
      <c r="AA48" s="182"/>
      <c r="AB48" s="182"/>
      <c r="AC48" s="182"/>
    </row>
    <row r="49" spans="1:29" s="183" customFormat="1" hidden="1" x14ac:dyDescent="0.25">
      <c r="A49" s="185"/>
      <c r="B49" s="186"/>
      <c r="C49" s="186"/>
      <c r="D49" s="187"/>
      <c r="E49" s="188"/>
      <c r="F49" s="188"/>
      <c r="G49" s="188"/>
      <c r="H49" s="188"/>
      <c r="I49" s="188"/>
      <c r="J49" s="188"/>
      <c r="K49" s="188"/>
      <c r="L49" s="189"/>
      <c r="M49" s="188"/>
      <c r="N49" s="188"/>
      <c r="O49" s="188"/>
      <c r="P49" s="182"/>
      <c r="Q49" s="182"/>
      <c r="R49" s="182"/>
      <c r="S49" s="182"/>
      <c r="T49" s="182"/>
      <c r="U49" s="182"/>
      <c r="V49" s="182"/>
      <c r="W49" s="182"/>
      <c r="X49" s="182"/>
      <c r="Y49" s="182"/>
      <c r="Z49" s="182"/>
      <c r="AA49" s="182"/>
      <c r="AB49" s="182"/>
      <c r="AC49" s="182"/>
    </row>
    <row r="50" spans="1:29" ht="16.5" hidden="1" thickBot="1" x14ac:dyDescent="0.3">
      <c r="A50" s="636" t="s">
        <v>316</v>
      </c>
      <c r="B50" s="636"/>
      <c r="C50" s="636"/>
      <c r="D50" s="172">
        <v>112</v>
      </c>
      <c r="F50" s="637"/>
      <c r="G50" s="637"/>
      <c r="H50" s="637"/>
      <c r="I50" s="637"/>
      <c r="J50" s="637"/>
      <c r="K50" s="637"/>
      <c r="L50" s="637"/>
      <c r="M50" s="637"/>
      <c r="N50" s="637"/>
      <c r="P50" s="170"/>
      <c r="Q50" s="170"/>
      <c r="R50" s="170"/>
      <c r="S50" s="170"/>
      <c r="T50" s="170"/>
      <c r="U50" s="170"/>
      <c r="V50" s="170"/>
      <c r="W50" s="170"/>
      <c r="X50" s="170"/>
      <c r="Y50" s="170"/>
      <c r="Z50" s="170"/>
      <c r="AA50" s="170"/>
      <c r="AB50" s="170"/>
      <c r="AC50" s="170"/>
    </row>
    <row r="51" spans="1:29" s="183" customFormat="1" hidden="1" x14ac:dyDescent="0.25">
      <c r="A51" s="185"/>
      <c r="B51" s="186"/>
      <c r="C51" s="186"/>
      <c r="D51" s="187"/>
      <c r="E51" s="188"/>
      <c r="F51" s="188"/>
      <c r="G51" s="188"/>
      <c r="H51" s="188"/>
      <c r="I51" s="188"/>
      <c r="J51" s="188"/>
      <c r="K51" s="188"/>
      <c r="L51" s="189"/>
      <c r="M51" s="188"/>
      <c r="N51" s="188"/>
      <c r="O51" s="188"/>
      <c r="P51" s="182"/>
      <c r="Q51" s="182"/>
      <c r="R51" s="182"/>
      <c r="S51" s="182"/>
      <c r="T51" s="182"/>
      <c r="U51" s="182"/>
      <c r="V51" s="182"/>
      <c r="W51" s="182"/>
      <c r="X51" s="182"/>
      <c r="Y51" s="182"/>
      <c r="Z51" s="182"/>
      <c r="AA51" s="182"/>
      <c r="AB51" s="182"/>
      <c r="AC51" s="182"/>
    </row>
    <row r="52" spans="1:29" ht="114.75" hidden="1" customHeight="1" x14ac:dyDescent="0.25">
      <c r="A52" s="173" t="s">
        <v>319</v>
      </c>
      <c r="B52" s="638" t="s">
        <v>337</v>
      </c>
      <c r="C52" s="639"/>
      <c r="D52" s="640"/>
      <c r="E52" s="641" t="s">
        <v>437</v>
      </c>
      <c r="F52" s="642"/>
      <c r="G52" s="643"/>
      <c r="H52" s="641" t="s">
        <v>438</v>
      </c>
      <c r="I52" s="642"/>
      <c r="J52" s="643"/>
      <c r="K52" s="641" t="s">
        <v>439</v>
      </c>
      <c r="L52" s="643"/>
      <c r="M52" s="132" t="s">
        <v>440</v>
      </c>
      <c r="N52" s="132" t="s">
        <v>414</v>
      </c>
      <c r="O52" s="132" t="s">
        <v>415</v>
      </c>
      <c r="P52" s="170"/>
      <c r="Q52" s="170"/>
      <c r="R52" s="170"/>
      <c r="S52" s="170"/>
      <c r="T52" s="170"/>
      <c r="U52" s="170"/>
      <c r="V52" s="170"/>
      <c r="W52" s="170"/>
      <c r="X52" s="170"/>
      <c r="Y52" s="170"/>
      <c r="Z52" s="170"/>
      <c r="AA52" s="170"/>
      <c r="AB52" s="170"/>
      <c r="AC52" s="170"/>
    </row>
    <row r="53" spans="1:29" ht="15.75" hidden="1" customHeight="1" x14ac:dyDescent="0.25">
      <c r="A53" s="175"/>
      <c r="B53" s="619"/>
      <c r="C53" s="621"/>
      <c r="D53" s="176"/>
      <c r="E53" s="163"/>
      <c r="F53" s="615"/>
      <c r="G53" s="616"/>
      <c r="H53" s="615"/>
      <c r="I53" s="616"/>
      <c r="J53" s="163"/>
      <c r="K53" s="163"/>
      <c r="L53" s="163"/>
      <c r="M53" s="87"/>
      <c r="N53" s="162"/>
      <c r="O53" s="162"/>
      <c r="P53" s="170"/>
      <c r="Q53" s="170"/>
      <c r="R53" s="170"/>
      <c r="S53" s="170"/>
      <c r="T53" s="170"/>
      <c r="U53" s="170"/>
      <c r="V53" s="170"/>
      <c r="W53" s="170"/>
      <c r="X53" s="170"/>
      <c r="Y53" s="170"/>
      <c r="Z53" s="170"/>
      <c r="AA53" s="170"/>
      <c r="AB53" s="170"/>
      <c r="AC53" s="170"/>
    </row>
    <row r="54" spans="1:29" ht="15.75" hidden="1" customHeight="1" x14ac:dyDescent="0.25">
      <c r="A54" s="175"/>
      <c r="B54" s="619"/>
      <c r="C54" s="621"/>
      <c r="D54" s="176"/>
      <c r="E54" s="163"/>
      <c r="F54" s="615"/>
      <c r="G54" s="616"/>
      <c r="H54" s="615"/>
      <c r="I54" s="616"/>
      <c r="J54" s="163"/>
      <c r="K54" s="163"/>
      <c r="L54" s="163"/>
      <c r="M54" s="87"/>
      <c r="N54" s="162"/>
      <c r="O54" s="162"/>
      <c r="P54" s="170"/>
      <c r="Q54" s="170"/>
      <c r="R54" s="170"/>
      <c r="S54" s="170"/>
      <c r="T54" s="170"/>
      <c r="U54" s="170"/>
      <c r="V54" s="170"/>
      <c r="W54" s="170"/>
      <c r="X54" s="170"/>
      <c r="Y54" s="170"/>
      <c r="Z54" s="170"/>
      <c r="AA54" s="170"/>
      <c r="AB54" s="170"/>
      <c r="AC54" s="170"/>
    </row>
    <row r="55" spans="1:29" ht="15.75" hidden="1" customHeight="1" x14ac:dyDescent="0.25">
      <c r="A55" s="622"/>
      <c r="B55" s="623"/>
      <c r="C55" s="624"/>
      <c r="D55" s="176"/>
      <c r="E55" s="163"/>
      <c r="F55" s="615"/>
      <c r="G55" s="616"/>
      <c r="H55" s="615"/>
      <c r="I55" s="616"/>
      <c r="J55" s="163"/>
      <c r="K55" s="163"/>
      <c r="L55" s="163"/>
      <c r="M55" s="87"/>
      <c r="N55" s="162"/>
      <c r="O55" s="162"/>
      <c r="P55" s="170"/>
      <c r="Q55" s="170"/>
      <c r="R55" s="170"/>
      <c r="S55" s="170"/>
      <c r="T55" s="170"/>
      <c r="U55" s="170"/>
      <c r="V55" s="170"/>
      <c r="W55" s="170"/>
      <c r="X55" s="170"/>
      <c r="Y55" s="170"/>
      <c r="Z55" s="170"/>
      <c r="AA55" s="170"/>
      <c r="AB55" s="170"/>
      <c r="AC55" s="170"/>
    </row>
    <row r="56" spans="1:29" ht="15.75" hidden="1" customHeight="1" x14ac:dyDescent="0.25">
      <c r="A56" s="619"/>
      <c r="B56" s="620"/>
      <c r="C56" s="621"/>
      <c r="D56" s="176"/>
      <c r="E56" s="163"/>
      <c r="F56" s="615"/>
      <c r="G56" s="616"/>
      <c r="H56" s="615"/>
      <c r="I56" s="616"/>
      <c r="J56" s="163"/>
      <c r="K56" s="163"/>
      <c r="L56" s="163"/>
      <c r="M56" s="87"/>
      <c r="N56" s="162"/>
      <c r="O56" s="162"/>
      <c r="P56" s="170"/>
      <c r="Q56" s="170"/>
      <c r="R56" s="170"/>
      <c r="S56" s="170"/>
      <c r="T56" s="170"/>
      <c r="U56" s="170"/>
      <c r="V56" s="170"/>
      <c r="W56" s="170"/>
      <c r="X56" s="170"/>
      <c r="Y56" s="170"/>
      <c r="Z56" s="170"/>
      <c r="AA56" s="170"/>
      <c r="AB56" s="170"/>
      <c r="AC56" s="170"/>
    </row>
    <row r="57" spans="1:29" ht="37.5" hidden="1" customHeight="1" x14ac:dyDescent="0.25">
      <c r="A57" s="190" t="s">
        <v>391</v>
      </c>
      <c r="B57" s="631" t="s">
        <v>441</v>
      </c>
      <c r="C57" s="632"/>
      <c r="D57" s="633"/>
      <c r="E57" s="615"/>
      <c r="F57" s="634"/>
      <c r="G57" s="616"/>
      <c r="H57" s="615"/>
      <c r="I57" s="634"/>
      <c r="J57" s="616"/>
      <c r="K57" s="615"/>
      <c r="L57" s="616"/>
      <c r="M57" s="87"/>
      <c r="N57" s="87"/>
      <c r="O57" s="162"/>
      <c r="P57" s="184"/>
      <c r="Q57" s="170"/>
      <c r="R57" s="170"/>
      <c r="S57" s="170"/>
      <c r="T57" s="170"/>
      <c r="U57" s="170"/>
      <c r="V57" s="170"/>
      <c r="W57" s="170"/>
      <c r="X57" s="170"/>
      <c r="Y57" s="170"/>
      <c r="Z57" s="170"/>
      <c r="AA57" s="170"/>
      <c r="AB57" s="170"/>
      <c r="AC57" s="170"/>
    </row>
    <row r="58" spans="1:29" ht="15.75" hidden="1" customHeight="1" x14ac:dyDescent="0.25">
      <c r="A58" s="619"/>
      <c r="B58" s="620"/>
      <c r="C58" s="621"/>
      <c r="D58" s="176"/>
      <c r="E58" s="163"/>
      <c r="F58" s="615"/>
      <c r="G58" s="616"/>
      <c r="H58" s="615"/>
      <c r="I58" s="616"/>
      <c r="J58" s="163"/>
      <c r="K58" s="163"/>
      <c r="L58" s="163"/>
      <c r="M58" s="87"/>
      <c r="N58" s="162"/>
      <c r="O58" s="162"/>
      <c r="P58" s="170"/>
      <c r="Q58" s="170"/>
      <c r="R58" s="170"/>
      <c r="S58" s="170"/>
      <c r="T58" s="170"/>
      <c r="U58" s="170"/>
      <c r="V58" s="170"/>
      <c r="W58" s="170"/>
      <c r="X58" s="170"/>
      <c r="Y58" s="170"/>
      <c r="Z58" s="170"/>
      <c r="AA58" s="170"/>
      <c r="AB58" s="170"/>
      <c r="AC58" s="170"/>
    </row>
    <row r="59" spans="1:29" ht="15.75" hidden="1" customHeight="1" x14ac:dyDescent="0.25">
      <c r="A59" s="175"/>
      <c r="B59" s="619"/>
      <c r="C59" s="621"/>
      <c r="D59" s="176"/>
      <c r="E59" s="163"/>
      <c r="F59" s="615"/>
      <c r="G59" s="616"/>
      <c r="H59" s="615"/>
      <c r="I59" s="616"/>
      <c r="J59" s="163"/>
      <c r="K59" s="163"/>
      <c r="L59" s="163"/>
      <c r="M59" s="87"/>
      <c r="N59" s="162"/>
      <c r="O59" s="162"/>
      <c r="P59" s="170"/>
      <c r="Q59" s="170"/>
      <c r="R59" s="170"/>
      <c r="S59" s="170"/>
      <c r="T59" s="170"/>
      <c r="U59" s="170"/>
      <c r="V59" s="170"/>
      <c r="W59" s="170"/>
      <c r="X59" s="170"/>
      <c r="Y59" s="170"/>
      <c r="Z59" s="170"/>
      <c r="AA59" s="170"/>
      <c r="AB59" s="170"/>
      <c r="AC59" s="170"/>
    </row>
    <row r="60" spans="1:29" ht="15.75" hidden="1" customHeight="1" x14ac:dyDescent="0.25">
      <c r="A60" s="175"/>
      <c r="B60" s="619"/>
      <c r="C60" s="621"/>
      <c r="D60" s="176"/>
      <c r="E60" s="162"/>
      <c r="F60" s="629"/>
      <c r="G60" s="630"/>
      <c r="H60" s="629"/>
      <c r="I60" s="630"/>
      <c r="J60" s="162"/>
      <c r="K60" s="162"/>
      <c r="L60" s="162"/>
      <c r="M60" s="162"/>
      <c r="N60" s="162"/>
      <c r="O60" s="162"/>
      <c r="P60" s="170"/>
      <c r="Q60" s="170"/>
      <c r="R60" s="170"/>
      <c r="S60" s="170"/>
      <c r="T60" s="170"/>
      <c r="U60" s="170"/>
      <c r="V60" s="170"/>
      <c r="W60" s="170"/>
      <c r="X60" s="170"/>
      <c r="Y60" s="170"/>
      <c r="Z60" s="170"/>
      <c r="AA60" s="170"/>
      <c r="AB60" s="170"/>
      <c r="AC60" s="170"/>
    </row>
    <row r="61" spans="1:29" s="183" customFormat="1" hidden="1" x14ac:dyDescent="0.25">
      <c r="A61" s="178"/>
      <c r="B61" s="610" t="s">
        <v>334</v>
      </c>
      <c r="C61" s="625"/>
      <c r="D61" s="611"/>
      <c r="E61" s="612" t="s">
        <v>34</v>
      </c>
      <c r="F61" s="626"/>
      <c r="G61" s="613"/>
      <c r="H61" s="612" t="s">
        <v>34</v>
      </c>
      <c r="I61" s="626"/>
      <c r="J61" s="613"/>
      <c r="K61" s="612" t="s">
        <v>34</v>
      </c>
      <c r="L61" s="613"/>
      <c r="M61" s="180">
        <f>M57</f>
        <v>0</v>
      </c>
      <c r="N61" s="180">
        <f>N57</f>
        <v>0</v>
      </c>
      <c r="O61" s="180">
        <f>O57</f>
        <v>0</v>
      </c>
      <c r="P61" s="182"/>
      <c r="Q61" s="182"/>
      <c r="R61" s="182"/>
      <c r="S61" s="182"/>
      <c r="T61" s="182"/>
      <c r="U61" s="182"/>
      <c r="V61" s="182"/>
      <c r="W61" s="182"/>
      <c r="X61" s="182"/>
      <c r="Y61" s="182"/>
      <c r="Z61" s="182"/>
      <c r="AA61" s="182"/>
      <c r="AB61" s="182"/>
      <c r="AC61" s="182"/>
    </row>
    <row r="62" spans="1:29" s="183" customFormat="1" hidden="1" x14ac:dyDescent="0.25">
      <c r="A62" s="185"/>
      <c r="B62" s="186"/>
      <c r="C62" s="186"/>
      <c r="D62" s="187"/>
      <c r="E62" s="188"/>
      <c r="F62" s="188"/>
      <c r="G62" s="188"/>
      <c r="H62" s="188"/>
      <c r="I62" s="188"/>
      <c r="J62" s="188"/>
      <c r="K62" s="188"/>
      <c r="L62" s="189"/>
      <c r="M62" s="188"/>
      <c r="N62" s="188"/>
      <c r="O62" s="188"/>
      <c r="P62" s="182"/>
      <c r="Q62" s="182"/>
      <c r="R62" s="182"/>
      <c r="S62" s="182"/>
      <c r="T62" s="182"/>
      <c r="U62" s="182"/>
      <c r="V62" s="182"/>
      <c r="W62" s="182"/>
      <c r="X62" s="182"/>
      <c r="Y62" s="182"/>
      <c r="Z62" s="182"/>
      <c r="AA62" s="182"/>
      <c r="AB62" s="182"/>
      <c r="AC62" s="182"/>
    </row>
    <row r="63" spans="1:29" s="183" customFormat="1" hidden="1" x14ac:dyDescent="0.25">
      <c r="A63" s="185"/>
      <c r="B63" s="186"/>
      <c r="C63" s="186"/>
      <c r="D63" s="187"/>
      <c r="E63" s="188"/>
      <c r="F63" s="188"/>
      <c r="G63" s="188"/>
      <c r="H63" s="188"/>
      <c r="I63" s="188"/>
      <c r="J63" s="188"/>
      <c r="K63" s="188"/>
      <c r="L63" s="189"/>
      <c r="M63" s="188"/>
      <c r="N63" s="188"/>
      <c r="O63" s="188"/>
      <c r="P63" s="182"/>
      <c r="Q63" s="182"/>
      <c r="R63" s="182"/>
      <c r="S63" s="182"/>
      <c r="T63" s="182"/>
      <c r="U63" s="182"/>
      <c r="V63" s="182"/>
      <c r="W63" s="182"/>
      <c r="X63" s="182"/>
      <c r="Y63" s="182"/>
      <c r="Z63" s="182"/>
      <c r="AA63" s="182"/>
      <c r="AB63" s="182"/>
      <c r="AC63" s="182"/>
    </row>
    <row r="64" spans="1:29" s="183" customFormat="1" x14ac:dyDescent="0.25">
      <c r="A64" s="185"/>
      <c r="B64" s="186"/>
      <c r="C64" s="186"/>
      <c r="D64" s="187"/>
      <c r="E64" s="188"/>
      <c r="F64" s="188"/>
      <c r="G64" s="188"/>
      <c r="H64" s="188"/>
      <c r="I64" s="188"/>
      <c r="J64" s="188"/>
      <c r="K64" s="188"/>
      <c r="L64" s="189"/>
      <c r="M64" s="188"/>
      <c r="N64" s="188"/>
      <c r="O64" s="188"/>
      <c r="P64" s="182"/>
      <c r="Q64" s="182"/>
      <c r="R64" s="182"/>
      <c r="S64" s="182"/>
      <c r="T64" s="182"/>
      <c r="U64" s="182"/>
      <c r="V64" s="182"/>
      <c r="W64" s="182"/>
      <c r="X64" s="182"/>
      <c r="Y64" s="182"/>
      <c r="Z64" s="182"/>
      <c r="AA64" s="182"/>
      <c r="AB64" s="182"/>
      <c r="AC64" s="182"/>
    </row>
    <row r="65" spans="1:29" s="183" customFormat="1" x14ac:dyDescent="0.25">
      <c r="A65" s="185"/>
      <c r="B65" s="186"/>
      <c r="C65" s="186"/>
      <c r="D65" s="187"/>
      <c r="E65" s="188"/>
      <c r="F65" s="188"/>
      <c r="G65" s="188"/>
      <c r="H65" s="188"/>
      <c r="I65" s="188"/>
      <c r="J65" s="188"/>
      <c r="K65" s="188"/>
      <c r="L65" s="189"/>
      <c r="M65" s="188"/>
      <c r="N65" s="188"/>
      <c r="O65" s="188"/>
      <c r="P65" s="182"/>
      <c r="Q65" s="182"/>
      <c r="R65" s="182"/>
      <c r="S65" s="182"/>
      <c r="T65" s="182"/>
      <c r="U65" s="182"/>
      <c r="V65" s="182"/>
      <c r="W65" s="182"/>
      <c r="X65" s="182"/>
      <c r="Y65" s="182"/>
      <c r="Z65" s="182"/>
      <c r="AA65" s="182"/>
      <c r="AB65" s="182"/>
      <c r="AC65" s="182"/>
    </row>
    <row r="67" spans="1:29" ht="114.75" customHeight="1" x14ac:dyDescent="0.25">
      <c r="A67" s="173" t="s">
        <v>319</v>
      </c>
      <c r="B67" s="627" t="s">
        <v>320</v>
      </c>
      <c r="C67" s="627"/>
      <c r="D67" s="174" t="s">
        <v>321</v>
      </c>
      <c r="E67" s="132" t="s">
        <v>322</v>
      </c>
      <c r="F67" s="628" t="s">
        <v>323</v>
      </c>
      <c r="G67" s="628"/>
      <c r="H67" s="628" t="s">
        <v>324</v>
      </c>
      <c r="I67" s="628"/>
      <c r="J67" s="132" t="s">
        <v>325</v>
      </c>
      <c r="K67" s="132" t="s">
        <v>326</v>
      </c>
      <c r="L67" s="132" t="s">
        <v>327</v>
      </c>
      <c r="M67" s="132" t="s">
        <v>328</v>
      </c>
      <c r="N67" s="132" t="s">
        <v>329</v>
      </c>
      <c r="O67" s="132" t="s">
        <v>330</v>
      </c>
      <c r="P67" s="170"/>
      <c r="Q67" s="170"/>
      <c r="R67" s="170"/>
      <c r="S67" s="170"/>
      <c r="T67" s="170"/>
      <c r="U67" s="170"/>
      <c r="V67" s="170"/>
      <c r="W67" s="170"/>
      <c r="X67" s="170"/>
      <c r="Y67" s="170"/>
      <c r="Z67" s="170"/>
      <c r="AA67" s="170"/>
      <c r="AB67" s="170"/>
      <c r="AC67" s="170"/>
    </row>
    <row r="68" spans="1:29" hidden="1" x14ac:dyDescent="0.25">
      <c r="A68" s="175"/>
      <c r="B68" s="614"/>
      <c r="C68" s="614"/>
      <c r="D68" s="176"/>
      <c r="E68" s="163"/>
      <c r="F68" s="617"/>
      <c r="G68" s="617"/>
      <c r="H68" s="617"/>
      <c r="I68" s="617"/>
      <c r="J68" s="163"/>
      <c r="K68" s="163"/>
      <c r="L68" s="163"/>
      <c r="M68" s="87"/>
      <c r="N68" s="162"/>
      <c r="O68" s="162"/>
      <c r="P68" s="170"/>
      <c r="Q68" s="170"/>
      <c r="R68" s="170"/>
      <c r="S68" s="170"/>
      <c r="T68" s="170"/>
      <c r="U68" s="170"/>
      <c r="V68" s="170"/>
      <c r="W68" s="170"/>
      <c r="X68" s="170"/>
      <c r="Y68" s="170"/>
      <c r="Z68" s="170"/>
      <c r="AA68" s="170"/>
      <c r="AB68" s="170"/>
      <c r="AC68" s="170"/>
    </row>
    <row r="69" spans="1:29" hidden="1" x14ac:dyDescent="0.25">
      <c r="A69" s="175"/>
      <c r="B69" s="614"/>
      <c r="C69" s="614"/>
      <c r="D69" s="176"/>
      <c r="E69" s="163"/>
      <c r="F69" s="615"/>
      <c r="G69" s="616"/>
      <c r="H69" s="617"/>
      <c r="I69" s="617"/>
      <c r="J69" s="163"/>
      <c r="K69" s="163"/>
      <c r="L69" s="163"/>
      <c r="M69" s="87"/>
      <c r="N69" s="162"/>
      <c r="O69" s="162"/>
      <c r="P69" s="170"/>
      <c r="Q69" s="170"/>
      <c r="R69" s="170"/>
      <c r="S69" s="170"/>
      <c r="T69" s="170"/>
      <c r="U69" s="170"/>
      <c r="V69" s="170"/>
      <c r="W69" s="170"/>
      <c r="X69" s="170"/>
      <c r="Y69" s="170"/>
      <c r="Z69" s="170"/>
      <c r="AA69" s="170"/>
      <c r="AB69" s="170"/>
      <c r="AC69" s="170"/>
    </row>
    <row r="70" spans="1:29" hidden="1" x14ac:dyDescent="0.25">
      <c r="A70" s="622"/>
      <c r="B70" s="623"/>
      <c r="C70" s="624"/>
      <c r="D70" s="176"/>
      <c r="E70" s="163"/>
      <c r="F70" s="617"/>
      <c r="G70" s="617"/>
      <c r="H70" s="617"/>
      <c r="I70" s="617"/>
      <c r="J70" s="163"/>
      <c r="K70" s="163"/>
      <c r="L70" s="163"/>
      <c r="M70" s="87"/>
      <c r="N70" s="162"/>
      <c r="O70" s="162"/>
      <c r="P70" s="170"/>
      <c r="Q70" s="170"/>
      <c r="R70" s="170"/>
      <c r="S70" s="170"/>
      <c r="T70" s="170"/>
      <c r="U70" s="170"/>
      <c r="V70" s="170"/>
      <c r="W70" s="170"/>
      <c r="X70" s="170"/>
      <c r="Y70" s="170"/>
      <c r="Z70" s="170"/>
      <c r="AA70" s="170"/>
      <c r="AB70" s="170"/>
      <c r="AC70" s="170"/>
    </row>
    <row r="71" spans="1:29" hidden="1" x14ac:dyDescent="0.25">
      <c r="A71" s="619"/>
      <c r="B71" s="620"/>
      <c r="C71" s="621"/>
      <c r="D71" s="176"/>
      <c r="E71" s="163"/>
      <c r="F71" s="617"/>
      <c r="G71" s="617"/>
      <c r="H71" s="617"/>
      <c r="I71" s="617"/>
      <c r="J71" s="163"/>
      <c r="K71" s="163"/>
      <c r="L71" s="163"/>
      <c r="M71" s="87"/>
      <c r="N71" s="162"/>
      <c r="O71" s="162"/>
      <c r="P71" s="170"/>
      <c r="Q71" s="170"/>
      <c r="R71" s="170"/>
      <c r="S71" s="170"/>
      <c r="T71" s="170"/>
      <c r="U71" s="170"/>
      <c r="V71" s="170"/>
      <c r="W71" s="170"/>
      <c r="X71" s="170"/>
      <c r="Y71" s="170"/>
      <c r="Z71" s="170"/>
      <c r="AA71" s="170"/>
      <c r="AB71" s="170"/>
      <c r="AC71" s="170"/>
    </row>
    <row r="72" spans="1:29" x14ac:dyDescent="0.25">
      <c r="A72" s="190">
        <v>1</v>
      </c>
      <c r="B72" s="614"/>
      <c r="C72" s="614"/>
      <c r="D72" s="176"/>
      <c r="E72" s="163"/>
      <c r="F72" s="617"/>
      <c r="G72" s="617"/>
      <c r="H72" s="617"/>
      <c r="I72" s="617"/>
      <c r="J72" s="163"/>
      <c r="K72" s="163"/>
      <c r="L72" s="163"/>
      <c r="M72" s="87"/>
      <c r="N72" s="162"/>
      <c r="O72" s="162"/>
      <c r="P72" s="184"/>
      <c r="Q72" s="170"/>
      <c r="R72" s="170"/>
      <c r="S72" s="170"/>
      <c r="T72" s="170"/>
      <c r="U72" s="170"/>
      <c r="V72" s="170"/>
      <c r="W72" s="170"/>
      <c r="X72" s="170"/>
      <c r="Y72" s="170"/>
      <c r="Z72" s="170"/>
      <c r="AA72" s="170"/>
      <c r="AB72" s="170"/>
      <c r="AC72" s="170"/>
    </row>
    <row r="73" spans="1:29" x14ac:dyDescent="0.25">
      <c r="A73" s="190"/>
      <c r="B73" s="191"/>
      <c r="C73" s="192"/>
      <c r="D73" s="176"/>
      <c r="E73" s="163"/>
      <c r="F73" s="615"/>
      <c r="G73" s="616"/>
      <c r="H73" s="617"/>
      <c r="I73" s="617"/>
      <c r="J73" s="163"/>
      <c r="K73" s="163"/>
      <c r="L73" s="163"/>
      <c r="M73" s="87"/>
      <c r="N73" s="162"/>
      <c r="O73" s="162"/>
      <c r="P73" s="184"/>
      <c r="Q73" s="170"/>
      <c r="R73" s="170"/>
      <c r="S73" s="170"/>
      <c r="T73" s="170"/>
      <c r="U73" s="170"/>
      <c r="V73" s="170"/>
      <c r="W73" s="170"/>
      <c r="X73" s="170"/>
      <c r="Y73" s="170"/>
      <c r="Z73" s="170"/>
      <c r="AA73" s="170"/>
      <c r="AB73" s="170"/>
      <c r="AC73" s="170"/>
    </row>
    <row r="74" spans="1:29" hidden="1" x14ac:dyDescent="0.25">
      <c r="A74" s="619"/>
      <c r="B74" s="620"/>
      <c r="C74" s="621"/>
      <c r="D74" s="176"/>
      <c r="E74" s="163"/>
      <c r="F74" s="615"/>
      <c r="G74" s="616"/>
      <c r="H74" s="617"/>
      <c r="I74" s="617"/>
      <c r="J74" s="163"/>
      <c r="K74" s="163"/>
      <c r="L74" s="163"/>
      <c r="M74" s="87"/>
      <c r="N74" s="162"/>
      <c r="O74" s="162"/>
      <c r="P74" s="170"/>
      <c r="Q74" s="170"/>
      <c r="R74" s="170"/>
      <c r="S74" s="170"/>
      <c r="T74" s="170"/>
      <c r="U74" s="170"/>
      <c r="V74" s="170"/>
      <c r="W74" s="170"/>
      <c r="X74" s="170"/>
      <c r="Y74" s="170"/>
      <c r="Z74" s="170"/>
      <c r="AA74" s="170"/>
      <c r="AB74" s="170"/>
      <c r="AC74" s="170"/>
    </row>
    <row r="75" spans="1:29" hidden="1" x14ac:dyDescent="0.25">
      <c r="A75" s="175"/>
      <c r="B75" s="614"/>
      <c r="C75" s="614"/>
      <c r="D75" s="176"/>
      <c r="E75" s="163"/>
      <c r="F75" s="615"/>
      <c r="G75" s="616"/>
      <c r="H75" s="617"/>
      <c r="I75" s="617"/>
      <c r="J75" s="163"/>
      <c r="K75" s="163"/>
      <c r="L75" s="163"/>
      <c r="M75" s="87"/>
      <c r="N75" s="162"/>
      <c r="O75" s="162"/>
      <c r="P75" s="170"/>
      <c r="Q75" s="170"/>
      <c r="R75" s="170"/>
      <c r="S75" s="170"/>
      <c r="T75" s="170"/>
      <c r="U75" s="170"/>
      <c r="V75" s="170"/>
      <c r="W75" s="170"/>
      <c r="X75" s="170"/>
      <c r="Y75" s="170"/>
      <c r="Z75" s="170"/>
      <c r="AA75" s="170"/>
      <c r="AB75" s="170"/>
      <c r="AC75" s="170"/>
    </row>
    <row r="76" spans="1:29" hidden="1" x14ac:dyDescent="0.25">
      <c r="A76" s="175"/>
      <c r="B76" s="614"/>
      <c r="C76" s="614"/>
      <c r="D76" s="176"/>
      <c r="E76" s="162"/>
      <c r="F76" s="618"/>
      <c r="G76" s="618"/>
      <c r="H76" s="618"/>
      <c r="I76" s="618"/>
      <c r="J76" s="162"/>
      <c r="K76" s="162"/>
      <c r="L76" s="162"/>
      <c r="M76" s="162"/>
      <c r="N76" s="162"/>
      <c r="O76" s="162"/>
      <c r="P76" s="170"/>
      <c r="Q76" s="170"/>
      <c r="R76" s="170"/>
      <c r="S76" s="170"/>
      <c r="T76" s="170"/>
      <c r="U76" s="170"/>
      <c r="V76" s="170"/>
      <c r="W76" s="170"/>
      <c r="X76" s="170"/>
      <c r="Y76" s="170"/>
      <c r="Z76" s="170"/>
      <c r="AA76" s="170"/>
      <c r="AB76" s="170"/>
      <c r="AC76" s="170"/>
    </row>
    <row r="77" spans="1:29" s="183" customFormat="1" x14ac:dyDescent="0.25">
      <c r="A77" s="178"/>
      <c r="B77" s="610" t="s">
        <v>334</v>
      </c>
      <c r="C77" s="611"/>
      <c r="D77" s="179">
        <f>D16+D31</f>
        <v>81.81</v>
      </c>
      <c r="E77" s="180"/>
      <c r="F77" s="612"/>
      <c r="G77" s="613"/>
      <c r="H77" s="612"/>
      <c r="I77" s="613"/>
      <c r="J77" s="180"/>
      <c r="K77" s="180"/>
      <c r="L77" s="142"/>
      <c r="M77" s="180">
        <f>M16+M31+M46</f>
        <v>22553800.000008002</v>
      </c>
      <c r="N77" s="180">
        <f>N16+N31</f>
        <v>19534700</v>
      </c>
      <c r="O77" s="180">
        <f>O16+O31</f>
        <v>19522700</v>
      </c>
      <c r="P77" s="182"/>
      <c r="Q77" s="182"/>
      <c r="R77" s="182"/>
      <c r="S77" s="182"/>
      <c r="T77" s="182"/>
      <c r="U77" s="182"/>
      <c r="V77" s="182"/>
      <c r="W77" s="182"/>
      <c r="X77" s="182"/>
      <c r="Y77" s="182"/>
      <c r="Z77" s="182"/>
      <c r="AA77" s="182"/>
      <c r="AB77" s="182"/>
      <c r="AC77" s="182"/>
    </row>
    <row r="79" spans="1:29" x14ac:dyDescent="0.25">
      <c r="M79" s="193">
        <f>Раздел1!AW59-'заработная плата 111'!M77</f>
        <v>-8.0019235610961914E-6</v>
      </c>
      <c r="N79" s="193">
        <f>Раздел1!BD59-'заработная плата 111'!N77</f>
        <v>0</v>
      </c>
      <c r="O79" s="193">
        <f>Раздел1!BK59-'заработная плата 111'!O77</f>
        <v>0</v>
      </c>
    </row>
    <row r="81" spans="13:15" x14ac:dyDescent="0.25">
      <c r="M81" s="194"/>
      <c r="N81" s="194"/>
      <c r="O81" s="194"/>
    </row>
  </sheetData>
  <mergeCells count="171">
    <mergeCell ref="N44:N45"/>
    <mergeCell ref="O44:O45"/>
    <mergeCell ref="B45:C45"/>
    <mergeCell ref="F45:G45"/>
    <mergeCell ref="H45:I45"/>
    <mergeCell ref="B46:C46"/>
    <mergeCell ref="F46:G46"/>
    <mergeCell ref="H46:I46"/>
    <mergeCell ref="A42:C42"/>
    <mergeCell ref="F42:G42"/>
    <mergeCell ref="H42:I42"/>
    <mergeCell ref="A43:C43"/>
    <mergeCell ref="F43:G43"/>
    <mergeCell ref="H43:I43"/>
    <mergeCell ref="B44:C44"/>
    <mergeCell ref="F44:G44"/>
    <mergeCell ref="H44:I44"/>
    <mergeCell ref="A39:C39"/>
    <mergeCell ref="F39:G39"/>
    <mergeCell ref="H39:I39"/>
    <mergeCell ref="A40:C40"/>
    <mergeCell ref="F40:G40"/>
    <mergeCell ref="H40:I40"/>
    <mergeCell ref="A41:C41"/>
    <mergeCell ref="F41:G41"/>
    <mergeCell ref="H41:I41"/>
    <mergeCell ref="A33:N33"/>
    <mergeCell ref="E34:K34"/>
    <mergeCell ref="B36:C36"/>
    <mergeCell ref="F36:G36"/>
    <mergeCell ref="H36:I36"/>
    <mergeCell ref="B37:C37"/>
    <mergeCell ref="F37:G37"/>
    <mergeCell ref="H37:I37"/>
    <mergeCell ref="B38:C38"/>
    <mergeCell ref="F38:G38"/>
    <mergeCell ref="H38:I38"/>
    <mergeCell ref="A1:N1"/>
    <mergeCell ref="E2:L2"/>
    <mergeCell ref="A3:E3"/>
    <mergeCell ref="F3:N3"/>
    <mergeCell ref="A5:N5"/>
    <mergeCell ref="A7:C7"/>
    <mergeCell ref="F7:N7"/>
    <mergeCell ref="A8:N8"/>
    <mergeCell ref="E9:K9"/>
    <mergeCell ref="B11:C11"/>
    <mergeCell ref="F11:G11"/>
    <mergeCell ref="H11:I11"/>
    <mergeCell ref="B12:C12"/>
    <mergeCell ref="F12:G12"/>
    <mergeCell ref="H12:I12"/>
    <mergeCell ref="N12:N15"/>
    <mergeCell ref="O12:O15"/>
    <mergeCell ref="B13:C13"/>
    <mergeCell ref="F13:G13"/>
    <mergeCell ref="H13:I13"/>
    <mergeCell ref="B14:C14"/>
    <mergeCell ref="F14:G14"/>
    <mergeCell ref="H14:I14"/>
    <mergeCell ref="B15:C15"/>
    <mergeCell ref="F15:G15"/>
    <mergeCell ref="H15:I15"/>
    <mergeCell ref="B22:C22"/>
    <mergeCell ref="F22:G22"/>
    <mergeCell ref="H22:I22"/>
    <mergeCell ref="B23:C23"/>
    <mergeCell ref="F23:G23"/>
    <mergeCell ref="H23:I23"/>
    <mergeCell ref="B16:C16"/>
    <mergeCell ref="F16:G16"/>
    <mergeCell ref="H16:I16"/>
    <mergeCell ref="A18:N18"/>
    <mergeCell ref="E19:K19"/>
    <mergeCell ref="B21:C21"/>
    <mergeCell ref="F21:G21"/>
    <mergeCell ref="H21:I21"/>
    <mergeCell ref="A26:C26"/>
    <mergeCell ref="F26:G26"/>
    <mergeCell ref="H26:I26"/>
    <mergeCell ref="A27:C27"/>
    <mergeCell ref="F27:G27"/>
    <mergeCell ref="H27:I27"/>
    <mergeCell ref="A24:C24"/>
    <mergeCell ref="F24:G24"/>
    <mergeCell ref="H24:I24"/>
    <mergeCell ref="A25:C25"/>
    <mergeCell ref="F25:G25"/>
    <mergeCell ref="H25:I25"/>
    <mergeCell ref="N29:N30"/>
    <mergeCell ref="O29:O30"/>
    <mergeCell ref="B30:C30"/>
    <mergeCell ref="F30:G30"/>
    <mergeCell ref="H30:I30"/>
    <mergeCell ref="B31:C31"/>
    <mergeCell ref="F31:G31"/>
    <mergeCell ref="H31:I31"/>
    <mergeCell ref="A28:C28"/>
    <mergeCell ref="F28:G28"/>
    <mergeCell ref="H28:I28"/>
    <mergeCell ref="B29:C29"/>
    <mergeCell ref="F29:G29"/>
    <mergeCell ref="H29:I29"/>
    <mergeCell ref="B53:C53"/>
    <mergeCell ref="F53:G53"/>
    <mergeCell ref="H53:I53"/>
    <mergeCell ref="B54:C54"/>
    <mergeCell ref="F54:G54"/>
    <mergeCell ref="H54:I54"/>
    <mergeCell ref="A48:O48"/>
    <mergeCell ref="A50:C50"/>
    <mergeCell ref="F50:N50"/>
    <mergeCell ref="B52:D52"/>
    <mergeCell ref="E52:G52"/>
    <mergeCell ref="H52:J52"/>
    <mergeCell ref="K52:L52"/>
    <mergeCell ref="B57:D57"/>
    <mergeCell ref="E57:G57"/>
    <mergeCell ref="H57:J57"/>
    <mergeCell ref="K57:L57"/>
    <mergeCell ref="A58:C58"/>
    <mergeCell ref="F58:G58"/>
    <mergeCell ref="H58:I58"/>
    <mergeCell ref="A55:C55"/>
    <mergeCell ref="F55:G55"/>
    <mergeCell ref="H55:I55"/>
    <mergeCell ref="A56:C56"/>
    <mergeCell ref="F56:G56"/>
    <mergeCell ref="H56:I56"/>
    <mergeCell ref="K61:L61"/>
    <mergeCell ref="B67:C67"/>
    <mergeCell ref="F67:G67"/>
    <mergeCell ref="H67:I67"/>
    <mergeCell ref="B59:C59"/>
    <mergeCell ref="F59:G59"/>
    <mergeCell ref="H59:I59"/>
    <mergeCell ref="B60:C60"/>
    <mergeCell ref="F60:G60"/>
    <mergeCell ref="H60:I60"/>
    <mergeCell ref="B68:C68"/>
    <mergeCell ref="F68:G68"/>
    <mergeCell ref="H68:I68"/>
    <mergeCell ref="B69:C69"/>
    <mergeCell ref="F69:G69"/>
    <mergeCell ref="H69:I69"/>
    <mergeCell ref="B61:D61"/>
    <mergeCell ref="E61:G61"/>
    <mergeCell ref="H61:J61"/>
    <mergeCell ref="B72:C72"/>
    <mergeCell ref="F72:G72"/>
    <mergeCell ref="H72:I72"/>
    <mergeCell ref="F73:G73"/>
    <mergeCell ref="H73:I73"/>
    <mergeCell ref="A74:C74"/>
    <mergeCell ref="F74:G74"/>
    <mergeCell ref="H74:I74"/>
    <mergeCell ref="A70:C70"/>
    <mergeCell ref="F70:G70"/>
    <mergeCell ref="H70:I70"/>
    <mergeCell ref="A71:C71"/>
    <mergeCell ref="F71:G71"/>
    <mergeCell ref="H71:I71"/>
    <mergeCell ref="B77:C77"/>
    <mergeCell ref="F77:G77"/>
    <mergeCell ref="H77:I77"/>
    <mergeCell ref="B75:C75"/>
    <mergeCell ref="F75:G75"/>
    <mergeCell ref="H75:I75"/>
    <mergeCell ref="B76:C76"/>
    <mergeCell ref="F76:G76"/>
    <mergeCell ref="H76:I76"/>
  </mergeCells>
  <pageMargins left="0.70866141732283472" right="0.70866141732283472" top="0.74803149606299213" bottom="0.74803149606299213" header="0.31496062992125984" footer="0.31496062992125984"/>
  <pageSetup paperSize="9" scale="53" orientation="landscape" horizontalDpi="300" verticalDpi="300" r:id="rId1"/>
  <colBreaks count="1" manualBreakCount="1">
    <brk id="15"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C72"/>
  <sheetViews>
    <sheetView view="pageBreakPreview" zoomScale="80" zoomScaleSheetLayoutView="80" workbookViewId="0">
      <selection activeCell="I24" sqref="I24"/>
    </sheetView>
  </sheetViews>
  <sheetFormatPr defaultRowHeight="12.75" x14ac:dyDescent="0.2"/>
  <cols>
    <col min="1" max="7" width="9.33203125" style="30"/>
    <col min="8" max="8" width="14.1640625" style="30" customWidth="1"/>
    <col min="9" max="9" width="16" style="133" customWidth="1"/>
    <col min="10" max="10" width="13" style="133" customWidth="1"/>
    <col min="11" max="11" width="14.5" style="133" customWidth="1"/>
    <col min="12" max="12" width="14" style="133" customWidth="1"/>
    <col min="13" max="13" width="15.6640625" style="133" customWidth="1"/>
    <col min="14" max="14" width="9.33203125" style="133"/>
    <col min="15" max="263" width="9.33203125" style="30"/>
    <col min="264" max="264" width="14.1640625" style="30" customWidth="1"/>
    <col min="265" max="265" width="11.83203125" style="30" customWidth="1"/>
    <col min="266" max="266" width="13" style="30" customWidth="1"/>
    <col min="267" max="267" width="12.83203125" style="30" customWidth="1"/>
    <col min="268" max="268" width="14" style="30" customWidth="1"/>
    <col min="269" max="269" width="12.6640625" style="30" customWidth="1"/>
    <col min="270" max="519" width="9.33203125" style="30"/>
    <col min="520" max="520" width="14.1640625" style="30" customWidth="1"/>
    <col min="521" max="521" width="11.83203125" style="30" customWidth="1"/>
    <col min="522" max="522" width="13" style="30" customWidth="1"/>
    <col min="523" max="523" width="12.83203125" style="30" customWidth="1"/>
    <col min="524" max="524" width="14" style="30" customWidth="1"/>
    <col min="525" max="525" width="12.6640625" style="30" customWidth="1"/>
    <col min="526" max="775" width="9.33203125" style="30"/>
    <col min="776" max="776" width="14.1640625" style="30" customWidth="1"/>
    <col min="777" max="777" width="11.83203125" style="30" customWidth="1"/>
    <col min="778" max="778" width="13" style="30" customWidth="1"/>
    <col min="779" max="779" width="12.83203125" style="30" customWidth="1"/>
    <col min="780" max="780" width="14" style="30" customWidth="1"/>
    <col min="781" max="781" width="12.6640625" style="30" customWidth="1"/>
    <col min="782" max="1031" width="9.33203125" style="30"/>
    <col min="1032" max="1032" width="14.1640625" style="30" customWidth="1"/>
    <col min="1033" max="1033" width="11.83203125" style="30" customWidth="1"/>
    <col min="1034" max="1034" width="13" style="30" customWidth="1"/>
    <col min="1035" max="1035" width="12.83203125" style="30" customWidth="1"/>
    <col min="1036" max="1036" width="14" style="30" customWidth="1"/>
    <col min="1037" max="1037" width="12.6640625" style="30" customWidth="1"/>
    <col min="1038" max="1287" width="9.33203125" style="30"/>
    <col min="1288" max="1288" width="14.1640625" style="30" customWidth="1"/>
    <col min="1289" max="1289" width="11.83203125" style="30" customWidth="1"/>
    <col min="1290" max="1290" width="13" style="30" customWidth="1"/>
    <col min="1291" max="1291" width="12.83203125" style="30" customWidth="1"/>
    <col min="1292" max="1292" width="14" style="30" customWidth="1"/>
    <col min="1293" max="1293" width="12.6640625" style="30" customWidth="1"/>
    <col min="1294" max="1543" width="9.33203125" style="30"/>
    <col min="1544" max="1544" width="14.1640625" style="30" customWidth="1"/>
    <col min="1545" max="1545" width="11.83203125" style="30" customWidth="1"/>
    <col min="1546" max="1546" width="13" style="30" customWidth="1"/>
    <col min="1547" max="1547" width="12.83203125" style="30" customWidth="1"/>
    <col min="1548" max="1548" width="14" style="30" customWidth="1"/>
    <col min="1549" max="1549" width="12.6640625" style="30" customWidth="1"/>
    <col min="1550" max="1799" width="9.33203125" style="30"/>
    <col min="1800" max="1800" width="14.1640625" style="30" customWidth="1"/>
    <col min="1801" max="1801" width="11.83203125" style="30" customWidth="1"/>
    <col min="1802" max="1802" width="13" style="30" customWidth="1"/>
    <col min="1803" max="1803" width="12.83203125" style="30" customWidth="1"/>
    <col min="1804" max="1804" width="14" style="30" customWidth="1"/>
    <col min="1805" max="1805" width="12.6640625" style="30" customWidth="1"/>
    <col min="1806" max="2055" width="9.33203125" style="30"/>
    <col min="2056" max="2056" width="14.1640625" style="30" customWidth="1"/>
    <col min="2057" max="2057" width="11.83203125" style="30" customWidth="1"/>
    <col min="2058" max="2058" width="13" style="30" customWidth="1"/>
    <col min="2059" max="2059" width="12.83203125" style="30" customWidth="1"/>
    <col min="2060" max="2060" width="14" style="30" customWidth="1"/>
    <col min="2061" max="2061" width="12.6640625" style="30" customWidth="1"/>
    <col min="2062" max="2311" width="9.33203125" style="30"/>
    <col min="2312" max="2312" width="14.1640625" style="30" customWidth="1"/>
    <col min="2313" max="2313" width="11.83203125" style="30" customWidth="1"/>
    <col min="2314" max="2314" width="13" style="30" customWidth="1"/>
    <col min="2315" max="2315" width="12.83203125" style="30" customWidth="1"/>
    <col min="2316" max="2316" width="14" style="30" customWidth="1"/>
    <col min="2317" max="2317" width="12.6640625" style="30" customWidth="1"/>
    <col min="2318" max="2567" width="9.33203125" style="30"/>
    <col min="2568" max="2568" width="14.1640625" style="30" customWidth="1"/>
    <col min="2569" max="2569" width="11.83203125" style="30" customWidth="1"/>
    <col min="2570" max="2570" width="13" style="30" customWidth="1"/>
    <col min="2571" max="2571" width="12.83203125" style="30" customWidth="1"/>
    <col min="2572" max="2572" width="14" style="30" customWidth="1"/>
    <col min="2573" max="2573" width="12.6640625" style="30" customWidth="1"/>
    <col min="2574" max="2823" width="9.33203125" style="30"/>
    <col min="2824" max="2824" width="14.1640625" style="30" customWidth="1"/>
    <col min="2825" max="2825" width="11.83203125" style="30" customWidth="1"/>
    <col min="2826" max="2826" width="13" style="30" customWidth="1"/>
    <col min="2827" max="2827" width="12.83203125" style="30" customWidth="1"/>
    <col min="2828" max="2828" width="14" style="30" customWidth="1"/>
    <col min="2829" max="2829" width="12.6640625" style="30" customWidth="1"/>
    <col min="2830" max="3079" width="9.33203125" style="30"/>
    <col min="3080" max="3080" width="14.1640625" style="30" customWidth="1"/>
    <col min="3081" max="3081" width="11.83203125" style="30" customWidth="1"/>
    <col min="3082" max="3082" width="13" style="30" customWidth="1"/>
    <col min="3083" max="3083" width="12.83203125" style="30" customWidth="1"/>
    <col min="3084" max="3084" width="14" style="30" customWidth="1"/>
    <col min="3085" max="3085" width="12.6640625" style="30" customWidth="1"/>
    <col min="3086" max="3335" width="9.33203125" style="30"/>
    <col min="3336" max="3336" width="14.1640625" style="30" customWidth="1"/>
    <col min="3337" max="3337" width="11.83203125" style="30" customWidth="1"/>
    <col min="3338" max="3338" width="13" style="30" customWidth="1"/>
    <col min="3339" max="3339" width="12.83203125" style="30" customWidth="1"/>
    <col min="3340" max="3340" width="14" style="30" customWidth="1"/>
    <col min="3341" max="3341" width="12.6640625" style="30" customWidth="1"/>
    <col min="3342" max="3591" width="9.33203125" style="30"/>
    <col min="3592" max="3592" width="14.1640625" style="30" customWidth="1"/>
    <col min="3593" max="3593" width="11.83203125" style="30" customWidth="1"/>
    <col min="3594" max="3594" width="13" style="30" customWidth="1"/>
    <col min="3595" max="3595" width="12.83203125" style="30" customWidth="1"/>
    <col min="3596" max="3596" width="14" style="30" customWidth="1"/>
    <col min="3597" max="3597" width="12.6640625" style="30" customWidth="1"/>
    <col min="3598" max="3847" width="9.33203125" style="30"/>
    <col min="3848" max="3848" width="14.1640625" style="30" customWidth="1"/>
    <col min="3849" max="3849" width="11.83203125" style="30" customWidth="1"/>
    <col min="3850" max="3850" width="13" style="30" customWidth="1"/>
    <col min="3851" max="3851" width="12.83203125" style="30" customWidth="1"/>
    <col min="3852" max="3852" width="14" style="30" customWidth="1"/>
    <col min="3853" max="3853" width="12.6640625" style="30" customWidth="1"/>
    <col min="3854" max="4103" width="9.33203125" style="30"/>
    <col min="4104" max="4104" width="14.1640625" style="30" customWidth="1"/>
    <col min="4105" max="4105" width="11.83203125" style="30" customWidth="1"/>
    <col min="4106" max="4106" width="13" style="30" customWidth="1"/>
    <col min="4107" max="4107" width="12.83203125" style="30" customWidth="1"/>
    <col min="4108" max="4108" width="14" style="30" customWidth="1"/>
    <col min="4109" max="4109" width="12.6640625" style="30" customWidth="1"/>
    <col min="4110" max="4359" width="9.33203125" style="30"/>
    <col min="4360" max="4360" width="14.1640625" style="30" customWidth="1"/>
    <col min="4361" max="4361" width="11.83203125" style="30" customWidth="1"/>
    <col min="4362" max="4362" width="13" style="30" customWidth="1"/>
    <col min="4363" max="4363" width="12.83203125" style="30" customWidth="1"/>
    <col min="4364" max="4364" width="14" style="30" customWidth="1"/>
    <col min="4365" max="4365" width="12.6640625" style="30" customWidth="1"/>
    <col min="4366" max="4615" width="9.33203125" style="30"/>
    <col min="4616" max="4616" width="14.1640625" style="30" customWidth="1"/>
    <col min="4617" max="4617" width="11.83203125" style="30" customWidth="1"/>
    <col min="4618" max="4618" width="13" style="30" customWidth="1"/>
    <col min="4619" max="4619" width="12.83203125" style="30" customWidth="1"/>
    <col min="4620" max="4620" width="14" style="30" customWidth="1"/>
    <col min="4621" max="4621" width="12.6640625" style="30" customWidth="1"/>
    <col min="4622" max="4871" width="9.33203125" style="30"/>
    <col min="4872" max="4872" width="14.1640625" style="30" customWidth="1"/>
    <col min="4873" max="4873" width="11.83203125" style="30" customWidth="1"/>
    <col min="4874" max="4874" width="13" style="30" customWidth="1"/>
    <col min="4875" max="4875" width="12.83203125" style="30" customWidth="1"/>
    <col min="4876" max="4876" width="14" style="30" customWidth="1"/>
    <col min="4877" max="4877" width="12.6640625" style="30" customWidth="1"/>
    <col min="4878" max="5127" width="9.33203125" style="30"/>
    <col min="5128" max="5128" width="14.1640625" style="30" customWidth="1"/>
    <col min="5129" max="5129" width="11.83203125" style="30" customWidth="1"/>
    <col min="5130" max="5130" width="13" style="30" customWidth="1"/>
    <col min="5131" max="5131" width="12.83203125" style="30" customWidth="1"/>
    <col min="5132" max="5132" width="14" style="30" customWidth="1"/>
    <col min="5133" max="5133" width="12.6640625" style="30" customWidth="1"/>
    <col min="5134" max="5383" width="9.33203125" style="30"/>
    <col min="5384" max="5384" width="14.1640625" style="30" customWidth="1"/>
    <col min="5385" max="5385" width="11.83203125" style="30" customWidth="1"/>
    <col min="5386" max="5386" width="13" style="30" customWidth="1"/>
    <col min="5387" max="5387" width="12.83203125" style="30" customWidth="1"/>
    <col min="5388" max="5388" width="14" style="30" customWidth="1"/>
    <col min="5389" max="5389" width="12.6640625" style="30" customWidth="1"/>
    <col min="5390" max="5639" width="9.33203125" style="30"/>
    <col min="5640" max="5640" width="14.1640625" style="30" customWidth="1"/>
    <col min="5641" max="5641" width="11.83203125" style="30" customWidth="1"/>
    <col min="5642" max="5642" width="13" style="30" customWidth="1"/>
    <col min="5643" max="5643" width="12.83203125" style="30" customWidth="1"/>
    <col min="5644" max="5644" width="14" style="30" customWidth="1"/>
    <col min="5645" max="5645" width="12.6640625" style="30" customWidth="1"/>
    <col min="5646" max="5895" width="9.33203125" style="30"/>
    <col min="5896" max="5896" width="14.1640625" style="30" customWidth="1"/>
    <col min="5897" max="5897" width="11.83203125" style="30" customWidth="1"/>
    <col min="5898" max="5898" width="13" style="30" customWidth="1"/>
    <col min="5899" max="5899" width="12.83203125" style="30" customWidth="1"/>
    <col min="5900" max="5900" width="14" style="30" customWidth="1"/>
    <col min="5901" max="5901" width="12.6640625" style="30" customWidth="1"/>
    <col min="5902" max="6151" width="9.33203125" style="30"/>
    <col min="6152" max="6152" width="14.1640625" style="30" customWidth="1"/>
    <col min="6153" max="6153" width="11.83203125" style="30" customWidth="1"/>
    <col min="6154" max="6154" width="13" style="30" customWidth="1"/>
    <col min="6155" max="6155" width="12.83203125" style="30" customWidth="1"/>
    <col min="6156" max="6156" width="14" style="30" customWidth="1"/>
    <col min="6157" max="6157" width="12.6640625" style="30" customWidth="1"/>
    <col min="6158" max="6407" width="9.33203125" style="30"/>
    <col min="6408" max="6408" width="14.1640625" style="30" customWidth="1"/>
    <col min="6409" max="6409" width="11.83203125" style="30" customWidth="1"/>
    <col min="6410" max="6410" width="13" style="30" customWidth="1"/>
    <col min="6411" max="6411" width="12.83203125" style="30" customWidth="1"/>
    <col min="6412" max="6412" width="14" style="30" customWidth="1"/>
    <col min="6413" max="6413" width="12.6640625" style="30" customWidth="1"/>
    <col min="6414" max="6663" width="9.33203125" style="30"/>
    <col min="6664" max="6664" width="14.1640625" style="30" customWidth="1"/>
    <col min="6665" max="6665" width="11.83203125" style="30" customWidth="1"/>
    <col min="6666" max="6666" width="13" style="30" customWidth="1"/>
    <col min="6667" max="6667" width="12.83203125" style="30" customWidth="1"/>
    <col min="6668" max="6668" width="14" style="30" customWidth="1"/>
    <col min="6669" max="6669" width="12.6640625" style="30" customWidth="1"/>
    <col min="6670" max="6919" width="9.33203125" style="30"/>
    <col min="6920" max="6920" width="14.1640625" style="30" customWidth="1"/>
    <col min="6921" max="6921" width="11.83203125" style="30" customWidth="1"/>
    <col min="6922" max="6922" width="13" style="30" customWidth="1"/>
    <col min="6923" max="6923" width="12.83203125" style="30" customWidth="1"/>
    <col min="6924" max="6924" width="14" style="30" customWidth="1"/>
    <col min="6925" max="6925" width="12.6640625" style="30" customWidth="1"/>
    <col min="6926" max="7175" width="9.33203125" style="30"/>
    <col min="7176" max="7176" width="14.1640625" style="30" customWidth="1"/>
    <col min="7177" max="7177" width="11.83203125" style="30" customWidth="1"/>
    <col min="7178" max="7178" width="13" style="30" customWidth="1"/>
    <col min="7179" max="7179" width="12.83203125" style="30" customWidth="1"/>
    <col min="7180" max="7180" width="14" style="30" customWidth="1"/>
    <col min="7181" max="7181" width="12.6640625" style="30" customWidth="1"/>
    <col min="7182" max="7431" width="9.33203125" style="30"/>
    <col min="7432" max="7432" width="14.1640625" style="30" customWidth="1"/>
    <col min="7433" max="7433" width="11.83203125" style="30" customWidth="1"/>
    <col min="7434" max="7434" width="13" style="30" customWidth="1"/>
    <col min="7435" max="7435" width="12.83203125" style="30" customWidth="1"/>
    <col min="7436" max="7436" width="14" style="30" customWidth="1"/>
    <col min="7437" max="7437" width="12.6640625" style="30" customWidth="1"/>
    <col min="7438" max="7687" width="9.33203125" style="30"/>
    <col min="7688" max="7688" width="14.1640625" style="30" customWidth="1"/>
    <col min="7689" max="7689" width="11.83203125" style="30" customWidth="1"/>
    <col min="7690" max="7690" width="13" style="30" customWidth="1"/>
    <col min="7691" max="7691" width="12.83203125" style="30" customWidth="1"/>
    <col min="7692" max="7692" width="14" style="30" customWidth="1"/>
    <col min="7693" max="7693" width="12.6640625" style="30" customWidth="1"/>
    <col min="7694" max="7943" width="9.33203125" style="30"/>
    <col min="7944" max="7944" width="14.1640625" style="30" customWidth="1"/>
    <col min="7945" max="7945" width="11.83203125" style="30" customWidth="1"/>
    <col min="7946" max="7946" width="13" style="30" customWidth="1"/>
    <col min="7947" max="7947" width="12.83203125" style="30" customWidth="1"/>
    <col min="7948" max="7948" width="14" style="30" customWidth="1"/>
    <col min="7949" max="7949" width="12.6640625" style="30" customWidth="1"/>
    <col min="7950" max="8199" width="9.33203125" style="30"/>
    <col min="8200" max="8200" width="14.1640625" style="30" customWidth="1"/>
    <col min="8201" max="8201" width="11.83203125" style="30" customWidth="1"/>
    <col min="8202" max="8202" width="13" style="30" customWidth="1"/>
    <col min="8203" max="8203" width="12.83203125" style="30" customWidth="1"/>
    <col min="8204" max="8204" width="14" style="30" customWidth="1"/>
    <col min="8205" max="8205" width="12.6640625" style="30" customWidth="1"/>
    <col min="8206" max="8455" width="9.33203125" style="30"/>
    <col min="8456" max="8456" width="14.1640625" style="30" customWidth="1"/>
    <col min="8457" max="8457" width="11.83203125" style="30" customWidth="1"/>
    <col min="8458" max="8458" width="13" style="30" customWidth="1"/>
    <col min="8459" max="8459" width="12.83203125" style="30" customWidth="1"/>
    <col min="8460" max="8460" width="14" style="30" customWidth="1"/>
    <col min="8461" max="8461" width="12.6640625" style="30" customWidth="1"/>
    <col min="8462" max="8711" width="9.33203125" style="30"/>
    <col min="8712" max="8712" width="14.1640625" style="30" customWidth="1"/>
    <col min="8713" max="8713" width="11.83203125" style="30" customWidth="1"/>
    <col min="8714" max="8714" width="13" style="30" customWidth="1"/>
    <col min="8715" max="8715" width="12.83203125" style="30" customWidth="1"/>
    <col min="8716" max="8716" width="14" style="30" customWidth="1"/>
    <col min="8717" max="8717" width="12.6640625" style="30" customWidth="1"/>
    <col min="8718" max="8967" width="9.33203125" style="30"/>
    <col min="8968" max="8968" width="14.1640625" style="30" customWidth="1"/>
    <col min="8969" max="8969" width="11.83203125" style="30" customWidth="1"/>
    <col min="8970" max="8970" width="13" style="30" customWidth="1"/>
    <col min="8971" max="8971" width="12.83203125" style="30" customWidth="1"/>
    <col min="8972" max="8972" width="14" style="30" customWidth="1"/>
    <col min="8973" max="8973" width="12.6640625" style="30" customWidth="1"/>
    <col min="8974" max="9223" width="9.33203125" style="30"/>
    <col min="9224" max="9224" width="14.1640625" style="30" customWidth="1"/>
    <col min="9225" max="9225" width="11.83203125" style="30" customWidth="1"/>
    <col min="9226" max="9226" width="13" style="30" customWidth="1"/>
    <col min="9227" max="9227" width="12.83203125" style="30" customWidth="1"/>
    <col min="9228" max="9228" width="14" style="30" customWidth="1"/>
    <col min="9229" max="9229" width="12.6640625" style="30" customWidth="1"/>
    <col min="9230" max="9479" width="9.33203125" style="30"/>
    <col min="9480" max="9480" width="14.1640625" style="30" customWidth="1"/>
    <col min="9481" max="9481" width="11.83203125" style="30" customWidth="1"/>
    <col min="9482" max="9482" width="13" style="30" customWidth="1"/>
    <col min="9483" max="9483" width="12.83203125" style="30" customWidth="1"/>
    <col min="9484" max="9484" width="14" style="30" customWidth="1"/>
    <col min="9485" max="9485" width="12.6640625" style="30" customWidth="1"/>
    <col min="9486" max="9735" width="9.33203125" style="30"/>
    <col min="9736" max="9736" width="14.1640625" style="30" customWidth="1"/>
    <col min="9737" max="9737" width="11.83203125" style="30" customWidth="1"/>
    <col min="9738" max="9738" width="13" style="30" customWidth="1"/>
    <col min="9739" max="9739" width="12.83203125" style="30" customWidth="1"/>
    <col min="9740" max="9740" width="14" style="30" customWidth="1"/>
    <col min="9741" max="9741" width="12.6640625" style="30" customWidth="1"/>
    <col min="9742" max="9991" width="9.33203125" style="30"/>
    <col min="9992" max="9992" width="14.1640625" style="30" customWidth="1"/>
    <col min="9993" max="9993" width="11.83203125" style="30" customWidth="1"/>
    <col min="9994" max="9994" width="13" style="30" customWidth="1"/>
    <col min="9995" max="9995" width="12.83203125" style="30" customWidth="1"/>
    <col min="9996" max="9996" width="14" style="30" customWidth="1"/>
    <col min="9997" max="9997" width="12.6640625" style="30" customWidth="1"/>
    <col min="9998" max="10247" width="9.33203125" style="30"/>
    <col min="10248" max="10248" width="14.1640625" style="30" customWidth="1"/>
    <col min="10249" max="10249" width="11.83203125" style="30" customWidth="1"/>
    <col min="10250" max="10250" width="13" style="30" customWidth="1"/>
    <col min="10251" max="10251" width="12.83203125" style="30" customWidth="1"/>
    <col min="10252" max="10252" width="14" style="30" customWidth="1"/>
    <col min="10253" max="10253" width="12.6640625" style="30" customWidth="1"/>
    <col min="10254" max="10503" width="9.33203125" style="30"/>
    <col min="10504" max="10504" width="14.1640625" style="30" customWidth="1"/>
    <col min="10505" max="10505" width="11.83203125" style="30" customWidth="1"/>
    <col min="10506" max="10506" width="13" style="30" customWidth="1"/>
    <col min="10507" max="10507" width="12.83203125" style="30" customWidth="1"/>
    <col min="10508" max="10508" width="14" style="30" customWidth="1"/>
    <col min="10509" max="10509" width="12.6640625" style="30" customWidth="1"/>
    <col min="10510" max="10759" width="9.33203125" style="30"/>
    <col min="10760" max="10760" width="14.1640625" style="30" customWidth="1"/>
    <col min="10761" max="10761" width="11.83203125" style="30" customWidth="1"/>
    <col min="10762" max="10762" width="13" style="30" customWidth="1"/>
    <col min="10763" max="10763" width="12.83203125" style="30" customWidth="1"/>
    <col min="10764" max="10764" width="14" style="30" customWidth="1"/>
    <col min="10765" max="10765" width="12.6640625" style="30" customWidth="1"/>
    <col min="10766" max="11015" width="9.33203125" style="30"/>
    <col min="11016" max="11016" width="14.1640625" style="30" customWidth="1"/>
    <col min="11017" max="11017" width="11.83203125" style="30" customWidth="1"/>
    <col min="11018" max="11018" width="13" style="30" customWidth="1"/>
    <col min="11019" max="11019" width="12.83203125" style="30" customWidth="1"/>
    <col min="11020" max="11020" width="14" style="30" customWidth="1"/>
    <col min="11021" max="11021" width="12.6640625" style="30" customWidth="1"/>
    <col min="11022" max="11271" width="9.33203125" style="30"/>
    <col min="11272" max="11272" width="14.1640625" style="30" customWidth="1"/>
    <col min="11273" max="11273" width="11.83203125" style="30" customWidth="1"/>
    <col min="11274" max="11274" width="13" style="30" customWidth="1"/>
    <col min="11275" max="11275" width="12.83203125" style="30" customWidth="1"/>
    <col min="11276" max="11276" width="14" style="30" customWidth="1"/>
    <col min="11277" max="11277" width="12.6640625" style="30" customWidth="1"/>
    <col min="11278" max="11527" width="9.33203125" style="30"/>
    <col min="11528" max="11528" width="14.1640625" style="30" customWidth="1"/>
    <col min="11529" max="11529" width="11.83203125" style="30" customWidth="1"/>
    <col min="11530" max="11530" width="13" style="30" customWidth="1"/>
    <col min="11531" max="11531" width="12.83203125" style="30" customWidth="1"/>
    <col min="11532" max="11532" width="14" style="30" customWidth="1"/>
    <col min="11533" max="11533" width="12.6640625" style="30" customWidth="1"/>
    <col min="11534" max="11783" width="9.33203125" style="30"/>
    <col min="11784" max="11784" width="14.1640625" style="30" customWidth="1"/>
    <col min="11785" max="11785" width="11.83203125" style="30" customWidth="1"/>
    <col min="11786" max="11786" width="13" style="30" customWidth="1"/>
    <col min="11787" max="11787" width="12.83203125" style="30" customWidth="1"/>
    <col min="11788" max="11788" width="14" style="30" customWidth="1"/>
    <col min="11789" max="11789" width="12.6640625" style="30" customWidth="1"/>
    <col min="11790" max="12039" width="9.33203125" style="30"/>
    <col min="12040" max="12040" width="14.1640625" style="30" customWidth="1"/>
    <col min="12041" max="12041" width="11.83203125" style="30" customWidth="1"/>
    <col min="12042" max="12042" width="13" style="30" customWidth="1"/>
    <col min="12043" max="12043" width="12.83203125" style="30" customWidth="1"/>
    <col min="12044" max="12044" width="14" style="30" customWidth="1"/>
    <col min="12045" max="12045" width="12.6640625" style="30" customWidth="1"/>
    <col min="12046" max="12295" width="9.33203125" style="30"/>
    <col min="12296" max="12296" width="14.1640625" style="30" customWidth="1"/>
    <col min="12297" max="12297" width="11.83203125" style="30" customWidth="1"/>
    <col min="12298" max="12298" width="13" style="30" customWidth="1"/>
    <col min="12299" max="12299" width="12.83203125" style="30" customWidth="1"/>
    <col min="12300" max="12300" width="14" style="30" customWidth="1"/>
    <col min="12301" max="12301" width="12.6640625" style="30" customWidth="1"/>
    <col min="12302" max="12551" width="9.33203125" style="30"/>
    <col min="12552" max="12552" width="14.1640625" style="30" customWidth="1"/>
    <col min="12553" max="12553" width="11.83203125" style="30" customWidth="1"/>
    <col min="12554" max="12554" width="13" style="30" customWidth="1"/>
    <col min="12555" max="12555" width="12.83203125" style="30" customWidth="1"/>
    <col min="12556" max="12556" width="14" style="30" customWidth="1"/>
    <col min="12557" max="12557" width="12.6640625" style="30" customWidth="1"/>
    <col min="12558" max="12807" width="9.33203125" style="30"/>
    <col min="12808" max="12808" width="14.1640625" style="30" customWidth="1"/>
    <col min="12809" max="12809" width="11.83203125" style="30" customWidth="1"/>
    <col min="12810" max="12810" width="13" style="30" customWidth="1"/>
    <col min="12811" max="12811" width="12.83203125" style="30" customWidth="1"/>
    <col min="12812" max="12812" width="14" style="30" customWidth="1"/>
    <col min="12813" max="12813" width="12.6640625" style="30" customWidth="1"/>
    <col min="12814" max="13063" width="9.33203125" style="30"/>
    <col min="13064" max="13064" width="14.1640625" style="30" customWidth="1"/>
    <col min="13065" max="13065" width="11.83203125" style="30" customWidth="1"/>
    <col min="13066" max="13066" width="13" style="30" customWidth="1"/>
    <col min="13067" max="13067" width="12.83203125" style="30" customWidth="1"/>
    <col min="13068" max="13068" width="14" style="30" customWidth="1"/>
    <col min="13069" max="13069" width="12.6640625" style="30" customWidth="1"/>
    <col min="13070" max="13319" width="9.33203125" style="30"/>
    <col min="13320" max="13320" width="14.1640625" style="30" customWidth="1"/>
    <col min="13321" max="13321" width="11.83203125" style="30" customWidth="1"/>
    <col min="13322" max="13322" width="13" style="30" customWidth="1"/>
    <col min="13323" max="13323" width="12.83203125" style="30" customWidth="1"/>
    <col min="13324" max="13324" width="14" style="30" customWidth="1"/>
    <col min="13325" max="13325" width="12.6640625" style="30" customWidth="1"/>
    <col min="13326" max="13575" width="9.33203125" style="30"/>
    <col min="13576" max="13576" width="14.1640625" style="30" customWidth="1"/>
    <col min="13577" max="13577" width="11.83203125" style="30" customWidth="1"/>
    <col min="13578" max="13578" width="13" style="30" customWidth="1"/>
    <col min="13579" max="13579" width="12.83203125" style="30" customWidth="1"/>
    <col min="13580" max="13580" width="14" style="30" customWidth="1"/>
    <col min="13581" max="13581" width="12.6640625" style="30" customWidth="1"/>
    <col min="13582" max="13831" width="9.33203125" style="30"/>
    <col min="13832" max="13832" width="14.1640625" style="30" customWidth="1"/>
    <col min="13833" max="13833" width="11.83203125" style="30" customWidth="1"/>
    <col min="13834" max="13834" width="13" style="30" customWidth="1"/>
    <col min="13835" max="13835" width="12.83203125" style="30" customWidth="1"/>
    <col min="13836" max="13836" width="14" style="30" customWidth="1"/>
    <col min="13837" max="13837" width="12.6640625" style="30" customWidth="1"/>
    <col min="13838" max="14087" width="9.33203125" style="30"/>
    <col min="14088" max="14088" width="14.1640625" style="30" customWidth="1"/>
    <col min="14089" max="14089" width="11.83203125" style="30" customWidth="1"/>
    <col min="14090" max="14090" width="13" style="30" customWidth="1"/>
    <col min="14091" max="14091" width="12.83203125" style="30" customWidth="1"/>
    <col min="14092" max="14092" width="14" style="30" customWidth="1"/>
    <col min="14093" max="14093" width="12.6640625" style="30" customWidth="1"/>
    <col min="14094" max="14343" width="9.33203125" style="30"/>
    <col min="14344" max="14344" width="14.1640625" style="30" customWidth="1"/>
    <col min="14345" max="14345" width="11.83203125" style="30" customWidth="1"/>
    <col min="14346" max="14346" width="13" style="30" customWidth="1"/>
    <col min="14347" max="14347" width="12.83203125" style="30" customWidth="1"/>
    <col min="14348" max="14348" width="14" style="30" customWidth="1"/>
    <col min="14349" max="14349" width="12.6640625" style="30" customWidth="1"/>
    <col min="14350" max="14599" width="9.33203125" style="30"/>
    <col min="14600" max="14600" width="14.1640625" style="30" customWidth="1"/>
    <col min="14601" max="14601" width="11.83203125" style="30" customWidth="1"/>
    <col min="14602" max="14602" width="13" style="30" customWidth="1"/>
    <col min="14603" max="14603" width="12.83203125" style="30" customWidth="1"/>
    <col min="14604" max="14604" width="14" style="30" customWidth="1"/>
    <col min="14605" max="14605" width="12.6640625" style="30" customWidth="1"/>
    <col min="14606" max="14855" width="9.33203125" style="30"/>
    <col min="14856" max="14856" width="14.1640625" style="30" customWidth="1"/>
    <col min="14857" max="14857" width="11.83203125" style="30" customWidth="1"/>
    <col min="14858" max="14858" width="13" style="30" customWidth="1"/>
    <col min="14859" max="14859" width="12.83203125" style="30" customWidth="1"/>
    <col min="14860" max="14860" width="14" style="30" customWidth="1"/>
    <col min="14861" max="14861" width="12.6640625" style="30" customWidth="1"/>
    <col min="14862" max="15111" width="9.33203125" style="30"/>
    <col min="15112" max="15112" width="14.1640625" style="30" customWidth="1"/>
    <col min="15113" max="15113" width="11.83203125" style="30" customWidth="1"/>
    <col min="15114" max="15114" width="13" style="30" customWidth="1"/>
    <col min="15115" max="15115" width="12.83203125" style="30" customWidth="1"/>
    <col min="15116" max="15116" width="14" style="30" customWidth="1"/>
    <col min="15117" max="15117" width="12.6640625" style="30" customWidth="1"/>
    <col min="15118" max="15367" width="9.33203125" style="30"/>
    <col min="15368" max="15368" width="14.1640625" style="30" customWidth="1"/>
    <col min="15369" max="15369" width="11.83203125" style="30" customWidth="1"/>
    <col min="15370" max="15370" width="13" style="30" customWidth="1"/>
    <col min="15371" max="15371" width="12.83203125" style="30" customWidth="1"/>
    <col min="15372" max="15372" width="14" style="30" customWidth="1"/>
    <col min="15373" max="15373" width="12.6640625" style="30" customWidth="1"/>
    <col min="15374" max="15623" width="9.33203125" style="30"/>
    <col min="15624" max="15624" width="14.1640625" style="30" customWidth="1"/>
    <col min="15625" max="15625" width="11.83203125" style="30" customWidth="1"/>
    <col min="15626" max="15626" width="13" style="30" customWidth="1"/>
    <col min="15627" max="15627" width="12.83203125" style="30" customWidth="1"/>
    <col min="15628" max="15628" width="14" style="30" customWidth="1"/>
    <col min="15629" max="15629" width="12.6640625" style="30" customWidth="1"/>
    <col min="15630" max="15879" width="9.33203125" style="30"/>
    <col min="15880" max="15880" width="14.1640625" style="30" customWidth="1"/>
    <col min="15881" max="15881" width="11.83203125" style="30" customWidth="1"/>
    <col min="15882" max="15882" width="13" style="30" customWidth="1"/>
    <col min="15883" max="15883" width="12.83203125" style="30" customWidth="1"/>
    <col min="15884" max="15884" width="14" style="30" customWidth="1"/>
    <col min="15885" max="15885" width="12.6640625" style="30" customWidth="1"/>
    <col min="15886" max="16135" width="9.33203125" style="30"/>
    <col min="16136" max="16136" width="14.1640625" style="30" customWidth="1"/>
    <col min="16137" max="16137" width="11.83203125" style="30" customWidth="1"/>
    <col min="16138" max="16138" width="13" style="30" customWidth="1"/>
    <col min="16139" max="16139" width="12.83203125" style="30" customWidth="1"/>
    <col min="16140" max="16140" width="14" style="30" customWidth="1"/>
    <col min="16141" max="16141" width="12.6640625" style="30" customWidth="1"/>
    <col min="16142" max="16384" width="9.33203125" style="30"/>
  </cols>
  <sheetData>
    <row r="2" spans="1:29" x14ac:dyDescent="0.2">
      <c r="A2" s="662" t="s">
        <v>339</v>
      </c>
      <c r="B2" s="662"/>
      <c r="C2" s="662"/>
      <c r="D2" s="662"/>
      <c r="E2" s="662"/>
      <c r="F2" s="662"/>
      <c r="G2" s="662"/>
      <c r="H2" s="662"/>
      <c r="I2" s="662"/>
      <c r="J2" s="662"/>
      <c r="K2" s="662"/>
      <c r="L2" s="662"/>
      <c r="M2" s="662"/>
      <c r="N2" s="662"/>
    </row>
    <row r="3" spans="1:29" x14ac:dyDescent="0.2">
      <c r="A3" s="662" t="s">
        <v>340</v>
      </c>
      <c r="B3" s="662"/>
      <c r="C3" s="662"/>
      <c r="D3" s="662"/>
      <c r="E3" s="662"/>
      <c r="F3" s="662"/>
      <c r="G3" s="662"/>
      <c r="H3" s="662"/>
      <c r="I3" s="662"/>
      <c r="J3" s="662"/>
      <c r="K3" s="662"/>
      <c r="L3" s="662"/>
      <c r="M3" s="662"/>
      <c r="N3" s="662"/>
    </row>
    <row r="4" spans="1:29" x14ac:dyDescent="0.2">
      <c r="A4" s="662" t="s">
        <v>341</v>
      </c>
      <c r="B4" s="662"/>
      <c r="C4" s="662"/>
      <c r="D4" s="662"/>
      <c r="E4" s="662"/>
      <c r="F4" s="662"/>
      <c r="G4" s="662"/>
      <c r="H4" s="662"/>
      <c r="I4" s="662"/>
      <c r="J4" s="662"/>
      <c r="K4" s="662"/>
      <c r="L4" s="662"/>
      <c r="M4" s="662"/>
      <c r="N4" s="662"/>
    </row>
    <row r="5" spans="1:29" x14ac:dyDescent="0.2">
      <c r="A5" s="664" t="s">
        <v>318</v>
      </c>
      <c r="B5" s="664"/>
      <c r="C5" s="664"/>
      <c r="D5" s="664"/>
      <c r="E5" s="664"/>
      <c r="F5" s="664"/>
      <c r="G5" s="664"/>
      <c r="H5" s="664"/>
      <c r="I5" s="664"/>
      <c r="J5" s="664"/>
      <c r="K5" s="664"/>
      <c r="L5" s="664"/>
      <c r="M5" s="664"/>
      <c r="N5" s="664"/>
    </row>
    <row r="6" spans="1:29" s="26" customFormat="1" ht="16.5" thickBot="1" x14ac:dyDescent="0.3">
      <c r="A6" s="665" t="s">
        <v>316</v>
      </c>
      <c r="B6" s="665"/>
      <c r="C6" s="665"/>
      <c r="D6" s="28">
        <v>119</v>
      </c>
      <c r="F6" s="666"/>
      <c r="G6" s="666"/>
      <c r="H6" s="666"/>
      <c r="I6" s="666"/>
      <c r="J6" s="666"/>
      <c r="K6" s="666"/>
      <c r="L6" s="666"/>
      <c r="M6" s="666"/>
      <c r="N6" s="666"/>
      <c r="P6" s="27"/>
      <c r="Q6" s="27"/>
      <c r="R6" s="27"/>
      <c r="S6" s="27"/>
      <c r="T6" s="27"/>
      <c r="U6" s="27"/>
      <c r="V6" s="27"/>
      <c r="W6" s="27"/>
      <c r="X6" s="27"/>
      <c r="Y6" s="27"/>
      <c r="Z6" s="27"/>
      <c r="AA6" s="27"/>
      <c r="AB6" s="27"/>
      <c r="AC6" s="27"/>
    </row>
    <row r="7" spans="1:29" s="26" customFormat="1" ht="15.75" x14ac:dyDescent="0.25">
      <c r="A7" s="63"/>
      <c r="B7" s="63"/>
      <c r="C7" s="63"/>
      <c r="D7" s="31"/>
      <c r="F7" s="63"/>
      <c r="G7" s="63"/>
      <c r="H7" s="63"/>
      <c r="I7" s="131"/>
      <c r="J7" s="131"/>
      <c r="K7" s="131"/>
      <c r="L7" s="131"/>
      <c r="M7" s="131"/>
      <c r="N7" s="131"/>
      <c r="P7" s="27"/>
      <c r="Q7" s="27"/>
      <c r="R7" s="27"/>
      <c r="S7" s="27"/>
      <c r="T7" s="27"/>
      <c r="U7" s="27"/>
      <c r="V7" s="27"/>
      <c r="W7" s="27"/>
      <c r="X7" s="27"/>
      <c r="Y7" s="27"/>
      <c r="Z7" s="27"/>
      <c r="AA7" s="27"/>
      <c r="AB7" s="27"/>
      <c r="AC7" s="27"/>
    </row>
    <row r="8" spans="1:29" ht="88.5" customHeight="1" x14ac:dyDescent="0.2">
      <c r="A8" s="29" t="s">
        <v>319</v>
      </c>
      <c r="B8" s="655" t="s">
        <v>342</v>
      </c>
      <c r="C8" s="656"/>
      <c r="D8" s="656"/>
      <c r="E8" s="656"/>
      <c r="F8" s="656"/>
      <c r="G8" s="657"/>
      <c r="H8" s="64" t="s">
        <v>343</v>
      </c>
      <c r="I8" s="143" t="s">
        <v>474</v>
      </c>
      <c r="J8" s="132" t="s">
        <v>343</v>
      </c>
      <c r="K8" s="143" t="s">
        <v>497</v>
      </c>
      <c r="L8" s="132" t="s">
        <v>343</v>
      </c>
      <c r="M8" s="143" t="s">
        <v>514</v>
      </c>
    </row>
    <row r="9" spans="1:29" ht="25.5" customHeight="1" x14ac:dyDescent="0.2">
      <c r="A9" s="32" t="s">
        <v>347</v>
      </c>
      <c r="B9" s="658" t="s">
        <v>348</v>
      </c>
      <c r="C9" s="658"/>
      <c r="D9" s="658"/>
      <c r="E9" s="658"/>
      <c r="F9" s="658"/>
      <c r="G9" s="658"/>
      <c r="H9" s="33" t="s">
        <v>34</v>
      </c>
      <c r="I9" s="134"/>
      <c r="J9" s="134"/>
      <c r="K9" s="134"/>
      <c r="L9" s="134"/>
      <c r="M9" s="134"/>
    </row>
    <row r="10" spans="1:29" x14ac:dyDescent="0.2">
      <c r="A10" s="32"/>
      <c r="B10" s="658" t="s">
        <v>29</v>
      </c>
      <c r="C10" s="658"/>
      <c r="D10" s="658"/>
      <c r="E10" s="658"/>
      <c r="F10" s="658"/>
      <c r="G10" s="658"/>
      <c r="H10" s="34"/>
      <c r="I10" s="134"/>
      <c r="J10" s="134"/>
      <c r="K10" s="134"/>
      <c r="L10" s="134"/>
      <c r="M10" s="134"/>
    </row>
    <row r="11" spans="1:29" x14ac:dyDescent="0.2">
      <c r="A11" s="32" t="s">
        <v>169</v>
      </c>
      <c r="B11" s="658" t="s">
        <v>349</v>
      </c>
      <c r="C11" s="658"/>
      <c r="D11" s="658"/>
      <c r="E11" s="658"/>
      <c r="F11" s="658"/>
      <c r="G11" s="658"/>
      <c r="H11" s="34">
        <f>'заработная плата 111'!M16</f>
        <v>13133700</v>
      </c>
      <c r="I11" s="134">
        <f>H11*22%</f>
        <v>2889414</v>
      </c>
      <c r="J11" s="134">
        <f>'заработная плата 111'!N16</f>
        <v>11990800</v>
      </c>
      <c r="K11" s="134">
        <f>J11*22%</f>
        <v>2637976</v>
      </c>
      <c r="L11" s="134">
        <f>'заработная плата 111'!O16</f>
        <v>11978800</v>
      </c>
      <c r="M11" s="134">
        <f>L11*22%</f>
        <v>2635336</v>
      </c>
    </row>
    <row r="12" spans="1:29" x14ac:dyDescent="0.2">
      <c r="A12" s="32" t="s">
        <v>170</v>
      </c>
      <c r="B12" s="658" t="s">
        <v>350</v>
      </c>
      <c r="C12" s="658"/>
      <c r="D12" s="658"/>
      <c r="E12" s="658"/>
      <c r="F12" s="658"/>
      <c r="G12" s="658"/>
      <c r="H12" s="34"/>
      <c r="I12" s="134"/>
      <c r="J12" s="134"/>
      <c r="K12" s="134"/>
      <c r="L12" s="134"/>
      <c r="M12" s="134"/>
    </row>
    <row r="13" spans="1:29" ht="43.5" customHeight="1" x14ac:dyDescent="0.2">
      <c r="A13" s="32" t="s">
        <v>171</v>
      </c>
      <c r="B13" s="658" t="s">
        <v>351</v>
      </c>
      <c r="C13" s="658"/>
      <c r="D13" s="658"/>
      <c r="E13" s="658"/>
      <c r="F13" s="658"/>
      <c r="G13" s="658"/>
      <c r="H13" s="34"/>
      <c r="I13" s="134"/>
      <c r="J13" s="134"/>
      <c r="K13" s="134"/>
      <c r="L13" s="134"/>
      <c r="M13" s="134"/>
    </row>
    <row r="14" spans="1:29" ht="25.5" customHeight="1" x14ac:dyDescent="0.2">
      <c r="A14" s="32" t="s">
        <v>186</v>
      </c>
      <c r="B14" s="658" t="s">
        <v>352</v>
      </c>
      <c r="C14" s="658"/>
      <c r="D14" s="658"/>
      <c r="E14" s="658"/>
      <c r="F14" s="658"/>
      <c r="G14" s="658"/>
      <c r="H14" s="34"/>
      <c r="I14" s="134"/>
      <c r="J14" s="134"/>
      <c r="K14" s="134"/>
      <c r="L14" s="134"/>
      <c r="M14" s="134"/>
    </row>
    <row r="15" spans="1:29" x14ac:dyDescent="0.2">
      <c r="A15" s="32"/>
      <c r="B15" s="658" t="s">
        <v>29</v>
      </c>
      <c r="C15" s="658"/>
      <c r="D15" s="658"/>
      <c r="E15" s="658"/>
      <c r="F15" s="658"/>
      <c r="G15" s="658"/>
      <c r="H15" s="34"/>
      <c r="I15" s="134"/>
      <c r="J15" s="134"/>
      <c r="K15" s="134"/>
      <c r="L15" s="134"/>
      <c r="M15" s="134"/>
    </row>
    <row r="16" spans="1:29" ht="25.5" customHeight="1" x14ac:dyDescent="0.2">
      <c r="A16" s="35" t="s">
        <v>353</v>
      </c>
      <c r="B16" s="658" t="s">
        <v>354</v>
      </c>
      <c r="C16" s="658"/>
      <c r="D16" s="658"/>
      <c r="E16" s="658"/>
      <c r="F16" s="658"/>
      <c r="G16" s="658"/>
      <c r="H16" s="34">
        <f>H11</f>
        <v>13133700</v>
      </c>
      <c r="I16" s="134">
        <f>H16*2.9%</f>
        <v>380877.3</v>
      </c>
      <c r="J16" s="134">
        <f>J11</f>
        <v>11990800</v>
      </c>
      <c r="K16" s="134">
        <f>J16*2.9%</f>
        <v>347733.19999999995</v>
      </c>
      <c r="L16" s="134">
        <f>L11</f>
        <v>11978800</v>
      </c>
      <c r="M16" s="134">
        <f>L16*2.9%</f>
        <v>347385.19999999995</v>
      </c>
    </row>
    <row r="17" spans="1:14" ht="26.25" customHeight="1" x14ac:dyDescent="0.2">
      <c r="A17" s="32" t="s">
        <v>355</v>
      </c>
      <c r="B17" s="658" t="s">
        <v>356</v>
      </c>
      <c r="C17" s="658"/>
      <c r="D17" s="658"/>
      <c r="E17" s="658"/>
      <c r="F17" s="658"/>
      <c r="G17" s="658"/>
      <c r="H17" s="34"/>
      <c r="I17" s="134"/>
      <c r="J17" s="134"/>
      <c r="K17" s="134"/>
      <c r="L17" s="134"/>
      <c r="M17" s="134"/>
    </row>
    <row r="18" spans="1:14" ht="24" customHeight="1" x14ac:dyDescent="0.2">
      <c r="A18" s="32" t="s">
        <v>357</v>
      </c>
      <c r="B18" s="658" t="s">
        <v>358</v>
      </c>
      <c r="C18" s="658"/>
      <c r="D18" s="658"/>
      <c r="E18" s="658"/>
      <c r="F18" s="658"/>
      <c r="G18" s="658"/>
      <c r="H18" s="34">
        <f>H11</f>
        <v>13133700</v>
      </c>
      <c r="I18" s="134">
        <f>H18*0.2%</f>
        <v>26267.4</v>
      </c>
      <c r="J18" s="134">
        <f>J11</f>
        <v>11990800</v>
      </c>
      <c r="K18" s="134">
        <f>J18*0.2%</f>
        <v>23981.600000000002</v>
      </c>
      <c r="L18" s="134">
        <f>L11</f>
        <v>11978800</v>
      </c>
      <c r="M18" s="134">
        <f>L18*0.2%</f>
        <v>23957.600000000002</v>
      </c>
    </row>
    <row r="19" spans="1:14" ht="25.5" customHeight="1" x14ac:dyDescent="0.2">
      <c r="A19" s="32" t="s">
        <v>359</v>
      </c>
      <c r="B19" s="658" t="s">
        <v>360</v>
      </c>
      <c r="C19" s="658"/>
      <c r="D19" s="658"/>
      <c r="E19" s="658"/>
      <c r="F19" s="658"/>
      <c r="G19" s="658"/>
      <c r="H19" s="34"/>
      <c r="I19" s="134"/>
      <c r="J19" s="134"/>
      <c r="K19" s="134"/>
      <c r="L19" s="134"/>
      <c r="M19" s="134"/>
    </row>
    <row r="20" spans="1:14" ht="26.25" customHeight="1" x14ac:dyDescent="0.2">
      <c r="A20" s="32" t="s">
        <v>361</v>
      </c>
      <c r="B20" s="658" t="s">
        <v>360</v>
      </c>
      <c r="C20" s="658"/>
      <c r="D20" s="658"/>
      <c r="E20" s="658"/>
      <c r="F20" s="658"/>
      <c r="G20" s="658"/>
      <c r="H20" s="34"/>
      <c r="I20" s="134"/>
      <c r="J20" s="134"/>
      <c r="K20" s="134"/>
      <c r="L20" s="134"/>
      <c r="M20" s="134"/>
    </row>
    <row r="21" spans="1:14" ht="27" customHeight="1" x14ac:dyDescent="0.2">
      <c r="A21" s="32" t="s">
        <v>187</v>
      </c>
      <c r="B21" s="658" t="s">
        <v>362</v>
      </c>
      <c r="C21" s="658"/>
      <c r="D21" s="658"/>
      <c r="E21" s="658"/>
      <c r="F21" s="658"/>
      <c r="G21" s="658"/>
      <c r="H21" s="34">
        <f>H11</f>
        <v>13133700</v>
      </c>
      <c r="I21" s="134">
        <f>H21*5.1%</f>
        <v>669818.69999999995</v>
      </c>
      <c r="J21" s="134">
        <f>J11</f>
        <v>11990800</v>
      </c>
      <c r="K21" s="134">
        <f>J21*5.1%</f>
        <v>611530.79999999993</v>
      </c>
      <c r="L21" s="134">
        <f>L11</f>
        <v>11978800</v>
      </c>
      <c r="M21" s="134">
        <f>L21*5.1%</f>
        <v>610918.79999999993</v>
      </c>
    </row>
    <row r="22" spans="1:14" x14ac:dyDescent="0.2">
      <c r="A22" s="32"/>
      <c r="B22" s="658"/>
      <c r="C22" s="658"/>
      <c r="D22" s="658"/>
      <c r="E22" s="658"/>
      <c r="F22" s="658"/>
      <c r="G22" s="658"/>
      <c r="H22" s="34"/>
      <c r="I22" s="134"/>
      <c r="J22" s="134"/>
      <c r="K22" s="134"/>
      <c r="L22" s="134"/>
      <c r="M22" s="134"/>
    </row>
    <row r="23" spans="1:14" s="38" customFormat="1" x14ac:dyDescent="0.2">
      <c r="A23" s="36"/>
      <c r="B23" s="659" t="s">
        <v>338</v>
      </c>
      <c r="C23" s="660"/>
      <c r="D23" s="660"/>
      <c r="E23" s="660"/>
      <c r="F23" s="660"/>
      <c r="G23" s="661"/>
      <c r="H23" s="37" t="s">
        <v>34</v>
      </c>
      <c r="I23" s="135">
        <v>3919200</v>
      </c>
      <c r="J23" s="136" t="s">
        <v>34</v>
      </c>
      <c r="K23" s="137">
        <v>3621200</v>
      </c>
      <c r="L23" s="136" t="s">
        <v>34</v>
      </c>
      <c r="M23" s="137">
        <v>3617550</v>
      </c>
      <c r="N23" s="138" t="s">
        <v>363</v>
      </c>
    </row>
    <row r="25" spans="1:14" x14ac:dyDescent="0.2">
      <c r="A25" s="662" t="s">
        <v>364</v>
      </c>
      <c r="B25" s="662"/>
      <c r="C25" s="662"/>
      <c r="D25" s="662"/>
      <c r="E25" s="662"/>
      <c r="F25" s="662"/>
      <c r="G25" s="662"/>
      <c r="H25" s="662"/>
      <c r="I25" s="662"/>
      <c r="J25" s="662"/>
      <c r="K25" s="662"/>
      <c r="L25" s="662"/>
      <c r="M25" s="662"/>
      <c r="N25" s="662"/>
    </row>
    <row r="26" spans="1:14" x14ac:dyDescent="0.2">
      <c r="A26" s="662" t="s">
        <v>340</v>
      </c>
      <c r="B26" s="662"/>
      <c r="C26" s="662"/>
      <c r="D26" s="662"/>
      <c r="E26" s="662"/>
      <c r="F26" s="662"/>
      <c r="G26" s="662"/>
      <c r="H26" s="662"/>
      <c r="I26" s="662"/>
      <c r="J26" s="662"/>
      <c r="K26" s="662"/>
      <c r="L26" s="662"/>
      <c r="M26" s="662"/>
      <c r="N26" s="662"/>
    </row>
    <row r="27" spans="1:14" x14ac:dyDescent="0.2">
      <c r="A27" s="662" t="s">
        <v>341</v>
      </c>
      <c r="B27" s="662"/>
      <c r="C27" s="662"/>
      <c r="D27" s="662"/>
      <c r="E27" s="662"/>
      <c r="F27" s="662"/>
      <c r="G27" s="662"/>
      <c r="H27" s="662"/>
      <c r="I27" s="662"/>
      <c r="J27" s="662"/>
      <c r="K27" s="662"/>
      <c r="L27" s="662"/>
      <c r="M27" s="662"/>
      <c r="N27" s="662"/>
    </row>
    <row r="28" spans="1:14" x14ac:dyDescent="0.2">
      <c r="A28" s="664" t="s">
        <v>336</v>
      </c>
      <c r="B28" s="664"/>
      <c r="C28" s="664"/>
      <c r="D28" s="664"/>
      <c r="E28" s="664"/>
      <c r="F28" s="664"/>
      <c r="G28" s="664"/>
      <c r="H28" s="664"/>
      <c r="I28" s="664"/>
      <c r="J28" s="664"/>
      <c r="K28" s="664"/>
      <c r="L28" s="664"/>
      <c r="M28" s="664"/>
      <c r="N28" s="664"/>
    </row>
    <row r="29" spans="1:14" ht="87" customHeight="1" x14ac:dyDescent="0.2">
      <c r="A29" s="29" t="s">
        <v>319</v>
      </c>
      <c r="B29" s="655" t="s">
        <v>342</v>
      </c>
      <c r="C29" s="656"/>
      <c r="D29" s="656"/>
      <c r="E29" s="656"/>
      <c r="F29" s="656"/>
      <c r="G29" s="657"/>
      <c r="H29" s="64" t="s">
        <v>343</v>
      </c>
      <c r="I29" s="143" t="s">
        <v>474</v>
      </c>
      <c r="J29" s="132" t="s">
        <v>343</v>
      </c>
      <c r="K29" s="143" t="s">
        <v>497</v>
      </c>
      <c r="L29" s="132" t="s">
        <v>343</v>
      </c>
      <c r="M29" s="143" t="s">
        <v>514</v>
      </c>
    </row>
    <row r="30" spans="1:14" ht="25.5" customHeight="1" x14ac:dyDescent="0.2">
      <c r="A30" s="32" t="s">
        <v>347</v>
      </c>
      <c r="B30" s="658" t="s">
        <v>348</v>
      </c>
      <c r="C30" s="658"/>
      <c r="D30" s="658"/>
      <c r="E30" s="658"/>
      <c r="F30" s="658"/>
      <c r="G30" s="658"/>
      <c r="H30" s="33" t="s">
        <v>34</v>
      </c>
      <c r="I30" s="134"/>
      <c r="J30" s="134"/>
      <c r="K30" s="134"/>
      <c r="L30" s="134"/>
      <c r="M30" s="134"/>
    </row>
    <row r="31" spans="1:14" x14ac:dyDescent="0.2">
      <c r="A31" s="32"/>
      <c r="B31" s="658" t="s">
        <v>29</v>
      </c>
      <c r="C31" s="658"/>
      <c r="D31" s="658"/>
      <c r="E31" s="658"/>
      <c r="F31" s="658"/>
      <c r="G31" s="658"/>
      <c r="H31" s="34"/>
      <c r="I31" s="134"/>
      <c r="J31" s="134"/>
      <c r="K31" s="134"/>
      <c r="L31" s="134"/>
      <c r="M31" s="134"/>
    </row>
    <row r="32" spans="1:14" x14ac:dyDescent="0.2">
      <c r="A32" s="32" t="s">
        <v>169</v>
      </c>
      <c r="B32" s="658" t="s">
        <v>349</v>
      </c>
      <c r="C32" s="658"/>
      <c r="D32" s="658"/>
      <c r="E32" s="658"/>
      <c r="F32" s="658"/>
      <c r="G32" s="658"/>
      <c r="H32" s="34">
        <f>'заработная плата 111'!M31</f>
        <v>8932400.0000039991</v>
      </c>
      <c r="I32" s="134">
        <f>H32*22%</f>
        <v>1965128.0000008799</v>
      </c>
      <c r="J32" s="134">
        <f>'заработная плата 111'!N31</f>
        <v>7543900</v>
      </c>
      <c r="K32" s="134">
        <f>J32*22%</f>
        <v>1659658</v>
      </c>
      <c r="L32" s="134">
        <f>'заработная плата 111'!O31</f>
        <v>7543900</v>
      </c>
      <c r="M32" s="134">
        <f>L32*22%</f>
        <v>1659658</v>
      </c>
    </row>
    <row r="33" spans="1:14" x14ac:dyDescent="0.2">
      <c r="A33" s="32" t="s">
        <v>170</v>
      </c>
      <c r="B33" s="658" t="s">
        <v>350</v>
      </c>
      <c r="C33" s="658"/>
      <c r="D33" s="658"/>
      <c r="E33" s="658"/>
      <c r="F33" s="658"/>
      <c r="G33" s="658"/>
      <c r="H33" s="34"/>
      <c r="I33" s="134"/>
      <c r="J33" s="134"/>
      <c r="K33" s="134"/>
      <c r="L33" s="134"/>
      <c r="M33" s="134"/>
    </row>
    <row r="34" spans="1:14" ht="41.25" customHeight="1" x14ac:dyDescent="0.2">
      <c r="A34" s="32" t="s">
        <v>171</v>
      </c>
      <c r="B34" s="658" t="s">
        <v>351</v>
      </c>
      <c r="C34" s="658"/>
      <c r="D34" s="658"/>
      <c r="E34" s="658"/>
      <c r="F34" s="658"/>
      <c r="G34" s="658"/>
      <c r="H34" s="34"/>
      <c r="I34" s="134"/>
      <c r="J34" s="134"/>
      <c r="K34" s="134"/>
      <c r="L34" s="134"/>
      <c r="M34" s="134"/>
    </row>
    <row r="35" spans="1:14" ht="25.5" customHeight="1" x14ac:dyDescent="0.2">
      <c r="A35" s="32" t="s">
        <v>186</v>
      </c>
      <c r="B35" s="658" t="s">
        <v>352</v>
      </c>
      <c r="C35" s="658"/>
      <c r="D35" s="658"/>
      <c r="E35" s="658"/>
      <c r="F35" s="658"/>
      <c r="G35" s="658"/>
      <c r="H35" s="34"/>
      <c r="I35" s="134"/>
      <c r="J35" s="134"/>
      <c r="K35" s="134"/>
      <c r="L35" s="134"/>
      <c r="M35" s="134"/>
    </row>
    <row r="36" spans="1:14" x14ac:dyDescent="0.2">
      <c r="A36" s="32"/>
      <c r="B36" s="658" t="s">
        <v>29</v>
      </c>
      <c r="C36" s="658"/>
      <c r="D36" s="658"/>
      <c r="E36" s="658"/>
      <c r="F36" s="658"/>
      <c r="G36" s="658"/>
      <c r="H36" s="34"/>
      <c r="I36" s="134"/>
      <c r="J36" s="134"/>
      <c r="K36" s="134"/>
      <c r="L36" s="134"/>
      <c r="M36" s="134"/>
    </row>
    <row r="37" spans="1:14" ht="25.5" customHeight="1" x14ac:dyDescent="0.2">
      <c r="A37" s="35" t="s">
        <v>353</v>
      </c>
      <c r="B37" s="658" t="s">
        <v>354</v>
      </c>
      <c r="C37" s="658"/>
      <c r="D37" s="658"/>
      <c r="E37" s="658"/>
      <c r="F37" s="658"/>
      <c r="G37" s="658"/>
      <c r="H37" s="34">
        <f>H32</f>
        <v>8932400.0000039991</v>
      </c>
      <c r="I37" s="134">
        <f>H37*2.9%</f>
        <v>259039.60000011596</v>
      </c>
      <c r="J37" s="134">
        <f>J32</f>
        <v>7543900</v>
      </c>
      <c r="K37" s="134">
        <f>J37*2.9%</f>
        <v>218773.09999999998</v>
      </c>
      <c r="L37" s="134">
        <f>L32</f>
        <v>7543900</v>
      </c>
      <c r="M37" s="134">
        <f>L37*2.9%</f>
        <v>218773.09999999998</v>
      </c>
    </row>
    <row r="38" spans="1:14" ht="26.25" customHeight="1" x14ac:dyDescent="0.2">
      <c r="A38" s="32" t="s">
        <v>355</v>
      </c>
      <c r="B38" s="658" t="s">
        <v>356</v>
      </c>
      <c r="C38" s="658"/>
      <c r="D38" s="658"/>
      <c r="E38" s="658"/>
      <c r="F38" s="658"/>
      <c r="G38" s="658"/>
      <c r="H38" s="34"/>
      <c r="I38" s="134"/>
      <c r="J38" s="134"/>
      <c r="K38" s="134"/>
      <c r="L38" s="134"/>
      <c r="M38" s="134"/>
    </row>
    <row r="39" spans="1:14" ht="24" customHeight="1" x14ac:dyDescent="0.2">
      <c r="A39" s="32" t="s">
        <v>357</v>
      </c>
      <c r="B39" s="658" t="s">
        <v>358</v>
      </c>
      <c r="C39" s="658"/>
      <c r="D39" s="658"/>
      <c r="E39" s="658"/>
      <c r="F39" s="658"/>
      <c r="G39" s="658"/>
      <c r="H39" s="34">
        <f>H32</f>
        <v>8932400.0000039991</v>
      </c>
      <c r="I39" s="134">
        <f>H39*0.2%</f>
        <v>17864.800000007999</v>
      </c>
      <c r="J39" s="134">
        <f>J32</f>
        <v>7543900</v>
      </c>
      <c r="K39" s="134">
        <f>J39*0.2%</f>
        <v>15087.800000000001</v>
      </c>
      <c r="L39" s="134">
        <f>L32</f>
        <v>7543900</v>
      </c>
      <c r="M39" s="134">
        <f>L39*0.2%</f>
        <v>15087.800000000001</v>
      </c>
    </row>
    <row r="40" spans="1:14" ht="25.5" customHeight="1" x14ac:dyDescent="0.2">
      <c r="A40" s="32" t="s">
        <v>359</v>
      </c>
      <c r="B40" s="658" t="s">
        <v>360</v>
      </c>
      <c r="C40" s="658"/>
      <c r="D40" s="658"/>
      <c r="E40" s="658"/>
      <c r="F40" s="658"/>
      <c r="G40" s="658"/>
      <c r="H40" s="34"/>
      <c r="I40" s="134"/>
      <c r="J40" s="134"/>
      <c r="K40" s="134"/>
      <c r="L40" s="134"/>
      <c r="M40" s="134"/>
    </row>
    <row r="41" spans="1:14" ht="26.25" customHeight="1" x14ac:dyDescent="0.2">
      <c r="A41" s="32" t="s">
        <v>361</v>
      </c>
      <c r="B41" s="658" t="s">
        <v>360</v>
      </c>
      <c r="C41" s="658"/>
      <c r="D41" s="658"/>
      <c r="E41" s="658"/>
      <c r="F41" s="658"/>
      <c r="G41" s="658"/>
      <c r="H41" s="34"/>
      <c r="I41" s="134"/>
      <c r="J41" s="134"/>
      <c r="K41" s="134"/>
      <c r="L41" s="134"/>
      <c r="M41" s="134"/>
    </row>
    <row r="42" spans="1:14" ht="27" customHeight="1" x14ac:dyDescent="0.2">
      <c r="A42" s="32" t="s">
        <v>187</v>
      </c>
      <c r="B42" s="658" t="s">
        <v>362</v>
      </c>
      <c r="C42" s="658"/>
      <c r="D42" s="658"/>
      <c r="E42" s="658"/>
      <c r="F42" s="658"/>
      <c r="G42" s="658"/>
      <c r="H42" s="34">
        <f>H32</f>
        <v>8932400.0000039991</v>
      </c>
      <c r="I42" s="134">
        <f>H42*5.1%</f>
        <v>455552.40000020392</v>
      </c>
      <c r="J42" s="134">
        <f>J32</f>
        <v>7543900</v>
      </c>
      <c r="K42" s="134">
        <f>J42*5.1%</f>
        <v>384738.89999999997</v>
      </c>
      <c r="L42" s="134">
        <f>L32</f>
        <v>7543900</v>
      </c>
      <c r="M42" s="134">
        <f>L42*5.1%</f>
        <v>384738.89999999997</v>
      </c>
    </row>
    <row r="43" spans="1:14" x14ac:dyDescent="0.2">
      <c r="A43" s="32"/>
      <c r="B43" s="658"/>
      <c r="C43" s="658"/>
      <c r="D43" s="658"/>
      <c r="E43" s="658"/>
      <c r="F43" s="658"/>
      <c r="G43" s="658"/>
      <c r="H43" s="34"/>
      <c r="I43" s="134"/>
      <c r="J43" s="134"/>
      <c r="K43" s="134"/>
      <c r="L43" s="134"/>
      <c r="M43" s="134"/>
    </row>
    <row r="44" spans="1:14" s="38" customFormat="1" x14ac:dyDescent="0.2">
      <c r="A44" s="36"/>
      <c r="B44" s="659" t="s">
        <v>338</v>
      </c>
      <c r="C44" s="660"/>
      <c r="D44" s="660"/>
      <c r="E44" s="660"/>
      <c r="F44" s="660"/>
      <c r="G44" s="661"/>
      <c r="H44" s="37" t="s">
        <v>34</v>
      </c>
      <c r="I44" s="135">
        <f>1699304.25+31907.21</f>
        <v>1731211.46</v>
      </c>
      <c r="J44" s="136" t="s">
        <v>34</v>
      </c>
      <c r="K44" s="135">
        <v>2278200</v>
      </c>
      <c r="L44" s="136" t="s">
        <v>34</v>
      </c>
      <c r="M44" s="135">
        <v>2278200</v>
      </c>
      <c r="N44" s="138"/>
    </row>
    <row r="46" spans="1:14" x14ac:dyDescent="0.2">
      <c r="A46" s="662" t="s">
        <v>488</v>
      </c>
      <c r="B46" s="662"/>
      <c r="C46" s="662"/>
      <c r="D46" s="662"/>
      <c r="E46" s="662"/>
      <c r="F46" s="662"/>
      <c r="G46" s="662"/>
      <c r="H46" s="662"/>
      <c r="I46" s="662"/>
      <c r="J46" s="662"/>
      <c r="K46" s="662"/>
      <c r="L46" s="662"/>
      <c r="M46" s="662"/>
      <c r="N46" s="662"/>
    </row>
    <row r="47" spans="1:14" x14ac:dyDescent="0.2">
      <c r="A47" s="662" t="s">
        <v>340</v>
      </c>
      <c r="B47" s="662"/>
      <c r="C47" s="662"/>
      <c r="D47" s="662"/>
      <c r="E47" s="662"/>
      <c r="F47" s="662"/>
      <c r="G47" s="662"/>
      <c r="H47" s="662"/>
      <c r="I47" s="662"/>
      <c r="J47" s="662"/>
      <c r="K47" s="662"/>
      <c r="L47" s="662"/>
      <c r="M47" s="662"/>
      <c r="N47" s="662"/>
    </row>
    <row r="48" spans="1:14" x14ac:dyDescent="0.2">
      <c r="A48" s="662" t="s">
        <v>341</v>
      </c>
      <c r="B48" s="662"/>
      <c r="C48" s="662"/>
      <c r="D48" s="662"/>
      <c r="E48" s="662"/>
      <c r="F48" s="662"/>
      <c r="G48" s="662"/>
      <c r="H48" s="662"/>
      <c r="I48" s="662"/>
      <c r="J48" s="662"/>
      <c r="K48" s="662"/>
      <c r="L48" s="662"/>
      <c r="M48" s="662"/>
      <c r="N48" s="662"/>
    </row>
    <row r="49" spans="1:14" x14ac:dyDescent="0.2">
      <c r="A49" s="663" t="s">
        <v>487</v>
      </c>
      <c r="B49" s="664"/>
      <c r="C49" s="664"/>
      <c r="D49" s="664"/>
      <c r="E49" s="664"/>
      <c r="F49" s="664"/>
      <c r="G49" s="664"/>
      <c r="H49" s="664"/>
      <c r="I49" s="664"/>
      <c r="J49" s="664"/>
      <c r="K49" s="664"/>
      <c r="L49" s="664"/>
      <c r="M49" s="664"/>
      <c r="N49" s="664"/>
    </row>
    <row r="50" spans="1:14" ht="87" customHeight="1" x14ac:dyDescent="0.2">
      <c r="A50" s="29" t="s">
        <v>319</v>
      </c>
      <c r="B50" s="655" t="s">
        <v>342</v>
      </c>
      <c r="C50" s="656"/>
      <c r="D50" s="656"/>
      <c r="E50" s="656"/>
      <c r="F50" s="656"/>
      <c r="G50" s="657"/>
      <c r="H50" s="149" t="s">
        <v>343</v>
      </c>
      <c r="I50" s="143" t="s">
        <v>474</v>
      </c>
      <c r="J50" s="132" t="s">
        <v>343</v>
      </c>
      <c r="K50" s="143" t="s">
        <v>497</v>
      </c>
      <c r="L50" s="132" t="s">
        <v>343</v>
      </c>
      <c r="M50" s="143" t="s">
        <v>514</v>
      </c>
    </row>
    <row r="51" spans="1:14" ht="25.5" customHeight="1" x14ac:dyDescent="0.2">
      <c r="A51" s="32" t="s">
        <v>347</v>
      </c>
      <c r="B51" s="658" t="s">
        <v>348</v>
      </c>
      <c r="C51" s="658"/>
      <c r="D51" s="658"/>
      <c r="E51" s="658"/>
      <c r="F51" s="658"/>
      <c r="G51" s="658"/>
      <c r="H51" s="33" t="s">
        <v>34</v>
      </c>
      <c r="I51" s="134"/>
      <c r="J51" s="134"/>
      <c r="K51" s="134"/>
      <c r="L51" s="134"/>
      <c r="M51" s="134"/>
    </row>
    <row r="52" spans="1:14" x14ac:dyDescent="0.2">
      <c r="A52" s="32"/>
      <c r="B52" s="658" t="s">
        <v>29</v>
      </c>
      <c r="C52" s="658"/>
      <c r="D52" s="658"/>
      <c r="E52" s="658"/>
      <c r="F52" s="658"/>
      <c r="G52" s="658"/>
      <c r="H52" s="34"/>
      <c r="I52" s="134"/>
      <c r="J52" s="134"/>
      <c r="K52" s="134"/>
      <c r="L52" s="134"/>
      <c r="M52" s="134"/>
    </row>
    <row r="53" spans="1:14" x14ac:dyDescent="0.2">
      <c r="A53" s="32" t="s">
        <v>169</v>
      </c>
      <c r="B53" s="658" t="s">
        <v>349</v>
      </c>
      <c r="C53" s="658"/>
      <c r="D53" s="658"/>
      <c r="E53" s="658"/>
      <c r="F53" s="658"/>
      <c r="G53" s="658"/>
      <c r="H53" s="34">
        <f>'заработная плата 111'!M46</f>
        <v>487700.00000399997</v>
      </c>
      <c r="I53" s="134">
        <f>H53*22%</f>
        <v>107294.00000088</v>
      </c>
      <c r="J53" s="134">
        <f>'заработная плата 111'!N46</f>
        <v>0</v>
      </c>
      <c r="K53" s="134">
        <f>J53*22%</f>
        <v>0</v>
      </c>
      <c r="L53" s="134">
        <f>'заработная плата 111'!O46</f>
        <v>0</v>
      </c>
      <c r="M53" s="134">
        <f>L53*22%</f>
        <v>0</v>
      </c>
    </row>
    <row r="54" spans="1:14" x14ac:dyDescent="0.2">
      <c r="A54" s="32" t="s">
        <v>170</v>
      </c>
      <c r="B54" s="658" t="s">
        <v>350</v>
      </c>
      <c r="C54" s="658"/>
      <c r="D54" s="658"/>
      <c r="E54" s="658"/>
      <c r="F54" s="658"/>
      <c r="G54" s="658"/>
      <c r="H54" s="34"/>
      <c r="I54" s="134"/>
      <c r="J54" s="134"/>
      <c r="K54" s="134"/>
      <c r="L54" s="134"/>
      <c r="M54" s="134"/>
    </row>
    <row r="55" spans="1:14" ht="41.25" customHeight="1" x14ac:dyDescent="0.2">
      <c r="A55" s="32" t="s">
        <v>171</v>
      </c>
      <c r="B55" s="658" t="s">
        <v>351</v>
      </c>
      <c r="C55" s="658"/>
      <c r="D55" s="658"/>
      <c r="E55" s="658"/>
      <c r="F55" s="658"/>
      <c r="G55" s="658"/>
      <c r="H55" s="34"/>
      <c r="I55" s="134"/>
      <c r="J55" s="134"/>
      <c r="K55" s="134"/>
      <c r="L55" s="134"/>
      <c r="M55" s="134"/>
    </row>
    <row r="56" spans="1:14" ht="25.5" customHeight="1" x14ac:dyDescent="0.2">
      <c r="A56" s="32" t="s">
        <v>186</v>
      </c>
      <c r="B56" s="658" t="s">
        <v>352</v>
      </c>
      <c r="C56" s="658"/>
      <c r="D56" s="658"/>
      <c r="E56" s="658"/>
      <c r="F56" s="658"/>
      <c r="G56" s="658"/>
      <c r="H56" s="34"/>
      <c r="I56" s="134"/>
      <c r="J56" s="134"/>
      <c r="K56" s="134"/>
      <c r="L56" s="134"/>
      <c r="M56" s="134"/>
    </row>
    <row r="57" spans="1:14" x14ac:dyDescent="0.2">
      <c r="A57" s="32"/>
      <c r="B57" s="658" t="s">
        <v>29</v>
      </c>
      <c r="C57" s="658"/>
      <c r="D57" s="658"/>
      <c r="E57" s="658"/>
      <c r="F57" s="658"/>
      <c r="G57" s="658"/>
      <c r="H57" s="34"/>
      <c r="I57" s="134"/>
      <c r="J57" s="134"/>
      <c r="K57" s="134"/>
      <c r="L57" s="134"/>
      <c r="M57" s="134"/>
    </row>
    <row r="58" spans="1:14" ht="25.5" customHeight="1" x14ac:dyDescent="0.2">
      <c r="A58" s="35" t="s">
        <v>353</v>
      </c>
      <c r="B58" s="658" t="s">
        <v>354</v>
      </c>
      <c r="C58" s="658"/>
      <c r="D58" s="658"/>
      <c r="E58" s="658"/>
      <c r="F58" s="658"/>
      <c r="G58" s="658"/>
      <c r="H58" s="34">
        <f>H53</f>
        <v>487700.00000399997</v>
      </c>
      <c r="I58" s="134">
        <f>H58*2.9%</f>
        <v>14143.300000115998</v>
      </c>
      <c r="J58" s="134">
        <f>J53</f>
        <v>0</v>
      </c>
      <c r="K58" s="134">
        <f>J58*2.9%</f>
        <v>0</v>
      </c>
      <c r="L58" s="134">
        <f>L53</f>
        <v>0</v>
      </c>
      <c r="M58" s="134">
        <f>L58*2.9%</f>
        <v>0</v>
      </c>
    </row>
    <row r="59" spans="1:14" ht="26.25" customHeight="1" x14ac:dyDescent="0.2">
      <c r="A59" s="32" t="s">
        <v>355</v>
      </c>
      <c r="B59" s="658" t="s">
        <v>356</v>
      </c>
      <c r="C59" s="658"/>
      <c r="D59" s="658"/>
      <c r="E59" s="658"/>
      <c r="F59" s="658"/>
      <c r="G59" s="658"/>
      <c r="H59" s="34"/>
      <c r="I59" s="134"/>
      <c r="J59" s="134"/>
      <c r="K59" s="134"/>
      <c r="L59" s="134"/>
      <c r="M59" s="134"/>
    </row>
    <row r="60" spans="1:14" ht="24" customHeight="1" x14ac:dyDescent="0.2">
      <c r="A60" s="32" t="s">
        <v>357</v>
      </c>
      <c r="B60" s="658" t="s">
        <v>358</v>
      </c>
      <c r="C60" s="658"/>
      <c r="D60" s="658"/>
      <c r="E60" s="658"/>
      <c r="F60" s="658"/>
      <c r="G60" s="658"/>
      <c r="H60" s="34">
        <f>H53</f>
        <v>487700.00000399997</v>
      </c>
      <c r="I60" s="134">
        <f>H60*0.2%</f>
        <v>975.40000000800001</v>
      </c>
      <c r="J60" s="134">
        <f>J53</f>
        <v>0</v>
      </c>
      <c r="K60" s="134">
        <f>J60*0.2%</f>
        <v>0</v>
      </c>
      <c r="L60" s="134">
        <f>L53</f>
        <v>0</v>
      </c>
      <c r="M60" s="134">
        <f>L60*0.2%</f>
        <v>0</v>
      </c>
    </row>
    <row r="61" spans="1:14" ht="25.5" customHeight="1" x14ac:dyDescent="0.2">
      <c r="A61" s="32" t="s">
        <v>359</v>
      </c>
      <c r="B61" s="658" t="s">
        <v>360</v>
      </c>
      <c r="C61" s="658"/>
      <c r="D61" s="658"/>
      <c r="E61" s="658"/>
      <c r="F61" s="658"/>
      <c r="G61" s="658"/>
      <c r="H61" s="34"/>
      <c r="I61" s="134"/>
      <c r="J61" s="134"/>
      <c r="K61" s="134"/>
      <c r="L61" s="134"/>
      <c r="M61" s="134"/>
    </row>
    <row r="62" spans="1:14" ht="26.25" customHeight="1" x14ac:dyDescent="0.2">
      <c r="A62" s="32" t="s">
        <v>361</v>
      </c>
      <c r="B62" s="658" t="s">
        <v>360</v>
      </c>
      <c r="C62" s="658"/>
      <c r="D62" s="658"/>
      <c r="E62" s="658"/>
      <c r="F62" s="658"/>
      <c r="G62" s="658"/>
      <c r="H62" s="34"/>
      <c r="I62" s="134"/>
      <c r="J62" s="134"/>
      <c r="K62" s="134"/>
      <c r="L62" s="134"/>
      <c r="M62" s="134"/>
    </row>
    <row r="63" spans="1:14" ht="27" customHeight="1" x14ac:dyDescent="0.2">
      <c r="A63" s="32" t="s">
        <v>187</v>
      </c>
      <c r="B63" s="658" t="s">
        <v>362</v>
      </c>
      <c r="C63" s="658"/>
      <c r="D63" s="658"/>
      <c r="E63" s="658"/>
      <c r="F63" s="658"/>
      <c r="G63" s="658"/>
      <c r="H63" s="34">
        <f>H53</f>
        <v>487700.00000399997</v>
      </c>
      <c r="I63" s="134">
        <f>H63*5.1%</f>
        <v>24872.700000203997</v>
      </c>
      <c r="J63" s="134">
        <f>J53</f>
        <v>0</v>
      </c>
      <c r="K63" s="134">
        <f>J63*5.1%</f>
        <v>0</v>
      </c>
      <c r="L63" s="134">
        <f>L53</f>
        <v>0</v>
      </c>
      <c r="M63" s="134">
        <f>L63*5.1%</f>
        <v>0</v>
      </c>
    </row>
    <row r="64" spans="1:14" x14ac:dyDescent="0.2">
      <c r="A64" s="32"/>
      <c r="B64" s="658"/>
      <c r="C64" s="658"/>
      <c r="D64" s="658"/>
      <c r="E64" s="658"/>
      <c r="F64" s="658"/>
      <c r="G64" s="658"/>
      <c r="H64" s="34"/>
      <c r="I64" s="134"/>
      <c r="J64" s="134"/>
      <c r="K64" s="134"/>
      <c r="L64" s="134"/>
      <c r="M64" s="134"/>
    </row>
    <row r="65" spans="1:14" s="38" customFormat="1" x14ac:dyDescent="0.2">
      <c r="A65" s="36"/>
      <c r="B65" s="659" t="s">
        <v>338</v>
      </c>
      <c r="C65" s="660"/>
      <c r="D65" s="660"/>
      <c r="E65" s="660"/>
      <c r="F65" s="660"/>
      <c r="G65" s="661"/>
      <c r="H65" s="37" t="s">
        <v>34</v>
      </c>
      <c r="I65" s="135">
        <v>147300</v>
      </c>
      <c r="J65" s="136" t="s">
        <v>34</v>
      </c>
      <c r="K65" s="135">
        <v>0</v>
      </c>
      <c r="L65" s="136" t="s">
        <v>34</v>
      </c>
      <c r="M65" s="135">
        <v>0</v>
      </c>
      <c r="N65" s="138"/>
    </row>
    <row r="66" spans="1:14" s="38" customFormat="1" x14ac:dyDescent="0.2">
      <c r="A66" s="39"/>
      <c r="B66" s="40"/>
      <c r="C66" s="40"/>
      <c r="D66" s="40"/>
      <c r="E66" s="40"/>
      <c r="F66" s="40"/>
      <c r="G66" s="40"/>
      <c r="H66" s="41"/>
      <c r="I66" s="139"/>
      <c r="J66" s="140"/>
      <c r="K66" s="139"/>
      <c r="L66" s="140"/>
      <c r="M66" s="139"/>
      <c r="N66" s="138"/>
    </row>
    <row r="68" spans="1:14" ht="76.5" x14ac:dyDescent="0.2">
      <c r="A68" s="29" t="s">
        <v>319</v>
      </c>
      <c r="B68" s="655" t="s">
        <v>342</v>
      </c>
      <c r="C68" s="656"/>
      <c r="D68" s="656"/>
      <c r="E68" s="656"/>
      <c r="F68" s="656"/>
      <c r="G68" s="657"/>
      <c r="H68" s="64" t="s">
        <v>343</v>
      </c>
      <c r="I68" s="132" t="s">
        <v>344</v>
      </c>
      <c r="J68" s="132" t="s">
        <v>343</v>
      </c>
      <c r="K68" s="132" t="s">
        <v>345</v>
      </c>
      <c r="L68" s="132" t="s">
        <v>343</v>
      </c>
      <c r="M68" s="132" t="s">
        <v>346</v>
      </c>
    </row>
    <row r="69" spans="1:14" ht="25.5" customHeight="1" x14ac:dyDescent="0.2">
      <c r="A69" s="32" t="s">
        <v>347</v>
      </c>
      <c r="B69" s="658" t="s">
        <v>348</v>
      </c>
      <c r="C69" s="658"/>
      <c r="D69" s="658"/>
      <c r="E69" s="658"/>
      <c r="F69" s="658"/>
      <c r="G69" s="658"/>
      <c r="H69" s="33" t="s">
        <v>34</v>
      </c>
      <c r="I69" s="134">
        <f>I23+I44+I65</f>
        <v>5797711.46</v>
      </c>
      <c r="J69" s="134"/>
      <c r="K69" s="134">
        <f>K23+K44</f>
        <v>5899400</v>
      </c>
      <c r="L69" s="134"/>
      <c r="M69" s="134">
        <f>M23+M44</f>
        <v>5895750</v>
      </c>
    </row>
    <row r="72" spans="1:14" x14ac:dyDescent="0.2">
      <c r="I72" s="141">
        <f>Раздел1!AW63-I69</f>
        <v>0</v>
      </c>
      <c r="K72" s="141">
        <f>Раздел1!BD63-'налоги 119 '!K69</f>
        <v>0</v>
      </c>
      <c r="M72" s="141">
        <f>Раздел1!BK63-'налоги 119 '!M69</f>
        <v>0</v>
      </c>
    </row>
  </sheetData>
  <mergeCells count="64">
    <mergeCell ref="B64:G64"/>
    <mergeCell ref="B65:G65"/>
    <mergeCell ref="B59:G59"/>
    <mergeCell ref="B60:G60"/>
    <mergeCell ref="B61:G61"/>
    <mergeCell ref="B62:G62"/>
    <mergeCell ref="B63:G63"/>
    <mergeCell ref="B54:G54"/>
    <mergeCell ref="B55:G55"/>
    <mergeCell ref="B56:G56"/>
    <mergeCell ref="B57:G57"/>
    <mergeCell ref="B58:G58"/>
    <mergeCell ref="B13:G13"/>
    <mergeCell ref="A2:N2"/>
    <mergeCell ref="A3:N3"/>
    <mergeCell ref="A4:N4"/>
    <mergeCell ref="A5:N5"/>
    <mergeCell ref="A6:C6"/>
    <mergeCell ref="F6:N6"/>
    <mergeCell ref="B8:G8"/>
    <mergeCell ref="B9:G9"/>
    <mergeCell ref="B10:G10"/>
    <mergeCell ref="B11:G11"/>
    <mergeCell ref="B12:G12"/>
    <mergeCell ref="A26:N26"/>
    <mergeCell ref="B14:G14"/>
    <mergeCell ref="B15:G15"/>
    <mergeCell ref="B16:G16"/>
    <mergeCell ref="B17:G17"/>
    <mergeCell ref="B18:G18"/>
    <mergeCell ref="B19:G19"/>
    <mergeCell ref="B20:G20"/>
    <mergeCell ref="B21:G21"/>
    <mergeCell ref="B22:G22"/>
    <mergeCell ref="B23:G23"/>
    <mergeCell ref="A25:N25"/>
    <mergeCell ref="B38:G38"/>
    <mergeCell ref="A27:N27"/>
    <mergeCell ref="A28:N28"/>
    <mergeCell ref="B29:G29"/>
    <mergeCell ref="B30:G30"/>
    <mergeCell ref="B31:G31"/>
    <mergeCell ref="B32:G32"/>
    <mergeCell ref="B33:G33"/>
    <mergeCell ref="B34:G34"/>
    <mergeCell ref="B35:G35"/>
    <mergeCell ref="B36:G36"/>
    <mergeCell ref="B37:G37"/>
    <mergeCell ref="B68:G68"/>
    <mergeCell ref="B69:G69"/>
    <mergeCell ref="B39:G39"/>
    <mergeCell ref="B40:G40"/>
    <mergeCell ref="B41:G41"/>
    <mergeCell ref="B42:G42"/>
    <mergeCell ref="B43:G43"/>
    <mergeCell ref="B44:G44"/>
    <mergeCell ref="A46:N46"/>
    <mergeCell ref="A47:N47"/>
    <mergeCell ref="A48:N48"/>
    <mergeCell ref="A49:N49"/>
    <mergeCell ref="B50:G50"/>
    <mergeCell ref="B51:G51"/>
    <mergeCell ref="B52:G52"/>
    <mergeCell ref="B53:G53"/>
  </mergeCells>
  <pageMargins left="0.7" right="0.7" top="0.75" bottom="0.75" header="0.3" footer="0.3"/>
  <pageSetup paperSize="9" scale="93" orientation="landscape" horizontalDpi="300" verticalDpi="300" r:id="rId1"/>
  <rowBreaks count="2" manualBreakCount="2">
    <brk id="24" max="12" man="1"/>
    <brk id="45" max="1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50"/>
  <sheetViews>
    <sheetView view="pageBreakPreview" zoomScale="80" zoomScaleNormal="90" zoomScaleSheetLayoutView="80" workbookViewId="0">
      <selection activeCell="M42" sqref="M42"/>
    </sheetView>
  </sheetViews>
  <sheetFormatPr defaultRowHeight="12.75" x14ac:dyDescent="0.2"/>
  <cols>
    <col min="1" max="1" width="8" style="58" customWidth="1"/>
    <col min="2" max="2" width="9.33203125" style="58"/>
    <col min="3" max="3" width="7.6640625" style="58" customWidth="1"/>
    <col min="4" max="4" width="11.83203125" style="58" customWidth="1"/>
    <col min="5" max="5" width="19" style="58" customWidth="1"/>
    <col min="6" max="6" width="5.83203125" style="58" customWidth="1"/>
    <col min="7" max="7" width="2.6640625" style="58" customWidth="1"/>
    <col min="8" max="8" width="9.33203125" style="58"/>
    <col min="9" max="9" width="1.6640625" style="58" customWidth="1"/>
    <col min="10" max="10" width="18.83203125" style="58" customWidth="1"/>
    <col min="11" max="11" width="10" style="58" customWidth="1"/>
    <col min="12" max="12" width="9" style="58" customWidth="1"/>
    <col min="13" max="13" width="2" style="58" customWidth="1"/>
    <col min="14" max="14" width="19" style="58" customWidth="1"/>
    <col min="15" max="15" width="16.1640625" style="58" customWidth="1"/>
    <col min="16" max="16" width="18" style="58" customWidth="1"/>
    <col min="17" max="17" width="0.1640625" style="58" customWidth="1"/>
    <col min="18" max="55" width="10.6640625" style="58" customWidth="1"/>
    <col min="56" max="57" width="9.33203125" style="58"/>
    <col min="58" max="80" width="10.6640625" style="58" customWidth="1"/>
    <col min="81" max="256" width="9.33203125" style="58"/>
    <col min="257" max="257" width="8" style="58" customWidth="1"/>
    <col min="258" max="258" width="9.33203125" style="58"/>
    <col min="259" max="259" width="7.6640625" style="58" customWidth="1"/>
    <col min="260" max="260" width="10.1640625" style="58" customWidth="1"/>
    <col min="261" max="261" width="19" style="58" customWidth="1"/>
    <col min="262" max="262" width="5.83203125" style="58" customWidth="1"/>
    <col min="263" max="263" width="2.6640625" style="58" customWidth="1"/>
    <col min="264" max="264" width="9.33203125" style="58"/>
    <col min="265" max="265" width="1.6640625" style="58" customWidth="1"/>
    <col min="266" max="266" width="18.83203125" style="58" customWidth="1"/>
    <col min="267" max="267" width="10" style="58" customWidth="1"/>
    <col min="268" max="268" width="9" style="58" customWidth="1"/>
    <col min="269" max="269" width="9.33203125" style="58" customWidth="1"/>
    <col min="270" max="270" width="12.5" style="58" customWidth="1"/>
    <col min="271" max="271" width="15.6640625" style="58" customWidth="1"/>
    <col min="272" max="274" width="0" style="58" hidden="1" customWidth="1"/>
    <col min="275" max="311" width="10.6640625" style="58" customWidth="1"/>
    <col min="312" max="313" width="9.33203125" style="58"/>
    <col min="314" max="336" width="10.6640625" style="58" customWidth="1"/>
    <col min="337" max="512" width="9.33203125" style="58"/>
    <col min="513" max="513" width="8" style="58" customWidth="1"/>
    <col min="514" max="514" width="9.33203125" style="58"/>
    <col min="515" max="515" width="7.6640625" style="58" customWidth="1"/>
    <col min="516" max="516" width="10.1640625" style="58" customWidth="1"/>
    <col min="517" max="517" width="19" style="58" customWidth="1"/>
    <col min="518" max="518" width="5.83203125" style="58" customWidth="1"/>
    <col min="519" max="519" width="2.6640625" style="58" customWidth="1"/>
    <col min="520" max="520" width="9.33203125" style="58"/>
    <col min="521" max="521" width="1.6640625" style="58" customWidth="1"/>
    <col min="522" max="522" width="18.83203125" style="58" customWidth="1"/>
    <col min="523" max="523" width="10" style="58" customWidth="1"/>
    <col min="524" max="524" width="9" style="58" customWidth="1"/>
    <col min="525" max="525" width="9.33203125" style="58" customWidth="1"/>
    <col min="526" max="526" width="12.5" style="58" customWidth="1"/>
    <col min="527" max="527" width="15.6640625" style="58" customWidth="1"/>
    <col min="528" max="530" width="0" style="58" hidden="1" customWidth="1"/>
    <col min="531" max="567" width="10.6640625" style="58" customWidth="1"/>
    <col min="568" max="569" width="9.33203125" style="58"/>
    <col min="570" max="592" width="10.6640625" style="58" customWidth="1"/>
    <col min="593" max="768" width="9.33203125" style="58"/>
    <col min="769" max="769" width="8" style="58" customWidth="1"/>
    <col min="770" max="770" width="9.33203125" style="58"/>
    <col min="771" max="771" width="7.6640625" style="58" customWidth="1"/>
    <col min="772" max="772" width="10.1640625" style="58" customWidth="1"/>
    <col min="773" max="773" width="19" style="58" customWidth="1"/>
    <col min="774" max="774" width="5.83203125" style="58" customWidth="1"/>
    <col min="775" max="775" width="2.6640625" style="58" customWidth="1"/>
    <col min="776" max="776" width="9.33203125" style="58"/>
    <col min="777" max="777" width="1.6640625" style="58" customWidth="1"/>
    <col min="778" max="778" width="18.83203125" style="58" customWidth="1"/>
    <col min="779" max="779" width="10" style="58" customWidth="1"/>
    <col min="780" max="780" width="9" style="58" customWidth="1"/>
    <col min="781" max="781" width="9.33203125" style="58" customWidth="1"/>
    <col min="782" max="782" width="12.5" style="58" customWidth="1"/>
    <col min="783" max="783" width="15.6640625" style="58" customWidth="1"/>
    <col min="784" max="786" width="0" style="58" hidden="1" customWidth="1"/>
    <col min="787" max="823" width="10.6640625" style="58" customWidth="1"/>
    <col min="824" max="825" width="9.33203125" style="58"/>
    <col min="826" max="848" width="10.6640625" style="58" customWidth="1"/>
    <col min="849" max="1024" width="9.33203125" style="58"/>
    <col min="1025" max="1025" width="8" style="58" customWidth="1"/>
    <col min="1026" max="1026" width="9.33203125" style="58"/>
    <col min="1027" max="1027" width="7.6640625" style="58" customWidth="1"/>
    <col min="1028" max="1028" width="10.1640625" style="58" customWidth="1"/>
    <col min="1029" max="1029" width="19" style="58" customWidth="1"/>
    <col min="1030" max="1030" width="5.83203125" style="58" customWidth="1"/>
    <col min="1031" max="1031" width="2.6640625" style="58" customWidth="1"/>
    <col min="1032" max="1032" width="9.33203125" style="58"/>
    <col min="1033" max="1033" width="1.6640625" style="58" customWidth="1"/>
    <col min="1034" max="1034" width="18.83203125" style="58" customWidth="1"/>
    <col min="1035" max="1035" width="10" style="58" customWidth="1"/>
    <col min="1036" max="1036" width="9" style="58" customWidth="1"/>
    <col min="1037" max="1037" width="9.33203125" style="58" customWidth="1"/>
    <col min="1038" max="1038" width="12.5" style="58" customWidth="1"/>
    <col min="1039" max="1039" width="15.6640625" style="58" customWidth="1"/>
    <col min="1040" max="1042" width="0" style="58" hidden="1" customWidth="1"/>
    <col min="1043" max="1079" width="10.6640625" style="58" customWidth="1"/>
    <col min="1080" max="1081" width="9.33203125" style="58"/>
    <col min="1082" max="1104" width="10.6640625" style="58" customWidth="1"/>
    <col min="1105" max="1280" width="9.33203125" style="58"/>
    <col min="1281" max="1281" width="8" style="58" customWidth="1"/>
    <col min="1282" max="1282" width="9.33203125" style="58"/>
    <col min="1283" max="1283" width="7.6640625" style="58" customWidth="1"/>
    <col min="1284" max="1284" width="10.1640625" style="58" customWidth="1"/>
    <col min="1285" max="1285" width="19" style="58" customWidth="1"/>
    <col min="1286" max="1286" width="5.83203125" style="58" customWidth="1"/>
    <col min="1287" max="1287" width="2.6640625" style="58" customWidth="1"/>
    <col min="1288" max="1288" width="9.33203125" style="58"/>
    <col min="1289" max="1289" width="1.6640625" style="58" customWidth="1"/>
    <col min="1290" max="1290" width="18.83203125" style="58" customWidth="1"/>
    <col min="1291" max="1291" width="10" style="58" customWidth="1"/>
    <col min="1292" max="1292" width="9" style="58" customWidth="1"/>
    <col min="1293" max="1293" width="9.33203125" style="58" customWidth="1"/>
    <col min="1294" max="1294" width="12.5" style="58" customWidth="1"/>
    <col min="1295" max="1295" width="15.6640625" style="58" customWidth="1"/>
    <col min="1296" max="1298" width="0" style="58" hidden="1" customWidth="1"/>
    <col min="1299" max="1335" width="10.6640625" style="58" customWidth="1"/>
    <col min="1336" max="1337" width="9.33203125" style="58"/>
    <col min="1338" max="1360" width="10.6640625" style="58" customWidth="1"/>
    <col min="1361" max="1536" width="9.33203125" style="58"/>
    <col min="1537" max="1537" width="8" style="58" customWidth="1"/>
    <col min="1538" max="1538" width="9.33203125" style="58"/>
    <col min="1539" max="1539" width="7.6640625" style="58" customWidth="1"/>
    <col min="1540" max="1540" width="10.1640625" style="58" customWidth="1"/>
    <col min="1541" max="1541" width="19" style="58" customWidth="1"/>
    <col min="1542" max="1542" width="5.83203125" style="58" customWidth="1"/>
    <col min="1543" max="1543" width="2.6640625" style="58" customWidth="1"/>
    <col min="1544" max="1544" width="9.33203125" style="58"/>
    <col min="1545" max="1545" width="1.6640625" style="58" customWidth="1"/>
    <col min="1546" max="1546" width="18.83203125" style="58" customWidth="1"/>
    <col min="1547" max="1547" width="10" style="58" customWidth="1"/>
    <col min="1548" max="1548" width="9" style="58" customWidth="1"/>
    <col min="1549" max="1549" width="9.33203125" style="58" customWidth="1"/>
    <col min="1550" max="1550" width="12.5" style="58" customWidth="1"/>
    <col min="1551" max="1551" width="15.6640625" style="58" customWidth="1"/>
    <col min="1552" max="1554" width="0" style="58" hidden="1" customWidth="1"/>
    <col min="1555" max="1591" width="10.6640625" style="58" customWidth="1"/>
    <col min="1592" max="1593" width="9.33203125" style="58"/>
    <col min="1594" max="1616" width="10.6640625" style="58" customWidth="1"/>
    <col min="1617" max="1792" width="9.33203125" style="58"/>
    <col min="1793" max="1793" width="8" style="58" customWidth="1"/>
    <col min="1794" max="1794" width="9.33203125" style="58"/>
    <col min="1795" max="1795" width="7.6640625" style="58" customWidth="1"/>
    <col min="1796" max="1796" width="10.1640625" style="58" customWidth="1"/>
    <col min="1797" max="1797" width="19" style="58" customWidth="1"/>
    <col min="1798" max="1798" width="5.83203125" style="58" customWidth="1"/>
    <col min="1799" max="1799" width="2.6640625" style="58" customWidth="1"/>
    <col min="1800" max="1800" width="9.33203125" style="58"/>
    <col min="1801" max="1801" width="1.6640625" style="58" customWidth="1"/>
    <col min="1802" max="1802" width="18.83203125" style="58" customWidth="1"/>
    <col min="1803" max="1803" width="10" style="58" customWidth="1"/>
    <col min="1804" max="1804" width="9" style="58" customWidth="1"/>
    <col min="1805" max="1805" width="9.33203125" style="58" customWidth="1"/>
    <col min="1806" max="1806" width="12.5" style="58" customWidth="1"/>
    <col min="1807" max="1807" width="15.6640625" style="58" customWidth="1"/>
    <col min="1808" max="1810" width="0" style="58" hidden="1" customWidth="1"/>
    <col min="1811" max="1847" width="10.6640625" style="58" customWidth="1"/>
    <col min="1848" max="1849" width="9.33203125" style="58"/>
    <col min="1850" max="1872" width="10.6640625" style="58" customWidth="1"/>
    <col min="1873" max="2048" width="9.33203125" style="58"/>
    <col min="2049" max="2049" width="8" style="58" customWidth="1"/>
    <col min="2050" max="2050" width="9.33203125" style="58"/>
    <col min="2051" max="2051" width="7.6640625" style="58" customWidth="1"/>
    <col min="2052" max="2052" width="10.1640625" style="58" customWidth="1"/>
    <col min="2053" max="2053" width="19" style="58" customWidth="1"/>
    <col min="2054" max="2054" width="5.83203125" style="58" customWidth="1"/>
    <col min="2055" max="2055" width="2.6640625" style="58" customWidth="1"/>
    <col min="2056" max="2056" width="9.33203125" style="58"/>
    <col min="2057" max="2057" width="1.6640625" style="58" customWidth="1"/>
    <col min="2058" max="2058" width="18.83203125" style="58" customWidth="1"/>
    <col min="2059" max="2059" width="10" style="58" customWidth="1"/>
    <col min="2060" max="2060" width="9" style="58" customWidth="1"/>
    <col min="2061" max="2061" width="9.33203125" style="58" customWidth="1"/>
    <col min="2062" max="2062" width="12.5" style="58" customWidth="1"/>
    <col min="2063" max="2063" width="15.6640625" style="58" customWidth="1"/>
    <col min="2064" max="2066" width="0" style="58" hidden="1" customWidth="1"/>
    <col min="2067" max="2103" width="10.6640625" style="58" customWidth="1"/>
    <col min="2104" max="2105" width="9.33203125" style="58"/>
    <col min="2106" max="2128" width="10.6640625" style="58" customWidth="1"/>
    <col min="2129" max="2304" width="9.33203125" style="58"/>
    <col min="2305" max="2305" width="8" style="58" customWidth="1"/>
    <col min="2306" max="2306" width="9.33203125" style="58"/>
    <col min="2307" max="2307" width="7.6640625" style="58" customWidth="1"/>
    <col min="2308" max="2308" width="10.1640625" style="58" customWidth="1"/>
    <col min="2309" max="2309" width="19" style="58" customWidth="1"/>
    <col min="2310" max="2310" width="5.83203125" style="58" customWidth="1"/>
    <col min="2311" max="2311" width="2.6640625" style="58" customWidth="1"/>
    <col min="2312" max="2312" width="9.33203125" style="58"/>
    <col min="2313" max="2313" width="1.6640625" style="58" customWidth="1"/>
    <col min="2314" max="2314" width="18.83203125" style="58" customWidth="1"/>
    <col min="2315" max="2315" width="10" style="58" customWidth="1"/>
    <col min="2316" max="2316" width="9" style="58" customWidth="1"/>
    <col min="2317" max="2317" width="9.33203125" style="58" customWidth="1"/>
    <col min="2318" max="2318" width="12.5" style="58" customWidth="1"/>
    <col min="2319" max="2319" width="15.6640625" style="58" customWidth="1"/>
    <col min="2320" max="2322" width="0" style="58" hidden="1" customWidth="1"/>
    <col min="2323" max="2359" width="10.6640625" style="58" customWidth="1"/>
    <col min="2360" max="2361" width="9.33203125" style="58"/>
    <col min="2362" max="2384" width="10.6640625" style="58" customWidth="1"/>
    <col min="2385" max="2560" width="9.33203125" style="58"/>
    <col min="2561" max="2561" width="8" style="58" customWidth="1"/>
    <col min="2562" max="2562" width="9.33203125" style="58"/>
    <col min="2563" max="2563" width="7.6640625" style="58" customWidth="1"/>
    <col min="2564" max="2564" width="10.1640625" style="58" customWidth="1"/>
    <col min="2565" max="2565" width="19" style="58" customWidth="1"/>
    <col min="2566" max="2566" width="5.83203125" style="58" customWidth="1"/>
    <col min="2567" max="2567" width="2.6640625" style="58" customWidth="1"/>
    <col min="2568" max="2568" width="9.33203125" style="58"/>
    <col min="2569" max="2569" width="1.6640625" style="58" customWidth="1"/>
    <col min="2570" max="2570" width="18.83203125" style="58" customWidth="1"/>
    <col min="2571" max="2571" width="10" style="58" customWidth="1"/>
    <col min="2572" max="2572" width="9" style="58" customWidth="1"/>
    <col min="2573" max="2573" width="9.33203125" style="58" customWidth="1"/>
    <col min="2574" max="2574" width="12.5" style="58" customWidth="1"/>
    <col min="2575" max="2575" width="15.6640625" style="58" customWidth="1"/>
    <col min="2576" max="2578" width="0" style="58" hidden="1" customWidth="1"/>
    <col min="2579" max="2615" width="10.6640625" style="58" customWidth="1"/>
    <col min="2616" max="2617" width="9.33203125" style="58"/>
    <col min="2618" max="2640" width="10.6640625" style="58" customWidth="1"/>
    <col min="2641" max="2816" width="9.33203125" style="58"/>
    <col min="2817" max="2817" width="8" style="58" customWidth="1"/>
    <col min="2818" max="2818" width="9.33203125" style="58"/>
    <col min="2819" max="2819" width="7.6640625" style="58" customWidth="1"/>
    <col min="2820" max="2820" width="10.1640625" style="58" customWidth="1"/>
    <col min="2821" max="2821" width="19" style="58" customWidth="1"/>
    <col min="2822" max="2822" width="5.83203125" style="58" customWidth="1"/>
    <col min="2823" max="2823" width="2.6640625" style="58" customWidth="1"/>
    <col min="2824" max="2824" width="9.33203125" style="58"/>
    <col min="2825" max="2825" width="1.6640625" style="58" customWidth="1"/>
    <col min="2826" max="2826" width="18.83203125" style="58" customWidth="1"/>
    <col min="2827" max="2827" width="10" style="58" customWidth="1"/>
    <col min="2828" max="2828" width="9" style="58" customWidth="1"/>
    <col min="2829" max="2829" width="9.33203125" style="58" customWidth="1"/>
    <col min="2830" max="2830" width="12.5" style="58" customWidth="1"/>
    <col min="2831" max="2831" width="15.6640625" style="58" customWidth="1"/>
    <col min="2832" max="2834" width="0" style="58" hidden="1" customWidth="1"/>
    <col min="2835" max="2871" width="10.6640625" style="58" customWidth="1"/>
    <col min="2872" max="2873" width="9.33203125" style="58"/>
    <col min="2874" max="2896" width="10.6640625" style="58" customWidth="1"/>
    <col min="2897" max="3072" width="9.33203125" style="58"/>
    <col min="3073" max="3073" width="8" style="58" customWidth="1"/>
    <col min="3074" max="3074" width="9.33203125" style="58"/>
    <col min="3075" max="3075" width="7.6640625" style="58" customWidth="1"/>
    <col min="3076" max="3076" width="10.1640625" style="58" customWidth="1"/>
    <col min="3077" max="3077" width="19" style="58" customWidth="1"/>
    <col min="3078" max="3078" width="5.83203125" style="58" customWidth="1"/>
    <col min="3079" max="3079" width="2.6640625" style="58" customWidth="1"/>
    <col min="3080" max="3080" width="9.33203125" style="58"/>
    <col min="3081" max="3081" width="1.6640625" style="58" customWidth="1"/>
    <col min="3082" max="3082" width="18.83203125" style="58" customWidth="1"/>
    <col min="3083" max="3083" width="10" style="58" customWidth="1"/>
    <col min="3084" max="3084" width="9" style="58" customWidth="1"/>
    <col min="3085" max="3085" width="9.33203125" style="58" customWidth="1"/>
    <col min="3086" max="3086" width="12.5" style="58" customWidth="1"/>
    <col min="3087" max="3087" width="15.6640625" style="58" customWidth="1"/>
    <col min="3088" max="3090" width="0" style="58" hidden="1" customWidth="1"/>
    <col min="3091" max="3127" width="10.6640625" style="58" customWidth="1"/>
    <col min="3128" max="3129" width="9.33203125" style="58"/>
    <col min="3130" max="3152" width="10.6640625" style="58" customWidth="1"/>
    <col min="3153" max="3328" width="9.33203125" style="58"/>
    <col min="3329" max="3329" width="8" style="58" customWidth="1"/>
    <col min="3330" max="3330" width="9.33203125" style="58"/>
    <col min="3331" max="3331" width="7.6640625" style="58" customWidth="1"/>
    <col min="3332" max="3332" width="10.1640625" style="58" customWidth="1"/>
    <col min="3333" max="3333" width="19" style="58" customWidth="1"/>
    <col min="3334" max="3334" width="5.83203125" style="58" customWidth="1"/>
    <col min="3335" max="3335" width="2.6640625" style="58" customWidth="1"/>
    <col min="3336" max="3336" width="9.33203125" style="58"/>
    <col min="3337" max="3337" width="1.6640625" style="58" customWidth="1"/>
    <col min="3338" max="3338" width="18.83203125" style="58" customWidth="1"/>
    <col min="3339" max="3339" width="10" style="58" customWidth="1"/>
    <col min="3340" max="3340" width="9" style="58" customWidth="1"/>
    <col min="3341" max="3341" width="9.33203125" style="58" customWidth="1"/>
    <col min="3342" max="3342" width="12.5" style="58" customWidth="1"/>
    <col min="3343" max="3343" width="15.6640625" style="58" customWidth="1"/>
    <col min="3344" max="3346" width="0" style="58" hidden="1" customWidth="1"/>
    <col min="3347" max="3383" width="10.6640625" style="58" customWidth="1"/>
    <col min="3384" max="3385" width="9.33203125" style="58"/>
    <col min="3386" max="3408" width="10.6640625" style="58" customWidth="1"/>
    <col min="3409" max="3584" width="9.33203125" style="58"/>
    <col min="3585" max="3585" width="8" style="58" customWidth="1"/>
    <col min="3586" max="3586" width="9.33203125" style="58"/>
    <col min="3587" max="3587" width="7.6640625" style="58" customWidth="1"/>
    <col min="3588" max="3588" width="10.1640625" style="58" customWidth="1"/>
    <col min="3589" max="3589" width="19" style="58" customWidth="1"/>
    <col min="3590" max="3590" width="5.83203125" style="58" customWidth="1"/>
    <col min="3591" max="3591" width="2.6640625" style="58" customWidth="1"/>
    <col min="3592" max="3592" width="9.33203125" style="58"/>
    <col min="3593" max="3593" width="1.6640625" style="58" customWidth="1"/>
    <col min="3594" max="3594" width="18.83203125" style="58" customWidth="1"/>
    <col min="3595" max="3595" width="10" style="58" customWidth="1"/>
    <col min="3596" max="3596" width="9" style="58" customWidth="1"/>
    <col min="3597" max="3597" width="9.33203125" style="58" customWidth="1"/>
    <col min="3598" max="3598" width="12.5" style="58" customWidth="1"/>
    <col min="3599" max="3599" width="15.6640625" style="58" customWidth="1"/>
    <col min="3600" max="3602" width="0" style="58" hidden="1" customWidth="1"/>
    <col min="3603" max="3639" width="10.6640625" style="58" customWidth="1"/>
    <col min="3640" max="3641" width="9.33203125" style="58"/>
    <col min="3642" max="3664" width="10.6640625" style="58" customWidth="1"/>
    <col min="3665" max="3840" width="9.33203125" style="58"/>
    <col min="3841" max="3841" width="8" style="58" customWidth="1"/>
    <col min="3842" max="3842" width="9.33203125" style="58"/>
    <col min="3843" max="3843" width="7.6640625" style="58" customWidth="1"/>
    <col min="3844" max="3844" width="10.1640625" style="58" customWidth="1"/>
    <col min="3845" max="3845" width="19" style="58" customWidth="1"/>
    <col min="3846" max="3846" width="5.83203125" style="58" customWidth="1"/>
    <col min="3847" max="3847" width="2.6640625" style="58" customWidth="1"/>
    <col min="3848" max="3848" width="9.33203125" style="58"/>
    <col min="3849" max="3849" width="1.6640625" style="58" customWidth="1"/>
    <col min="3850" max="3850" width="18.83203125" style="58" customWidth="1"/>
    <col min="3851" max="3851" width="10" style="58" customWidth="1"/>
    <col min="3852" max="3852" width="9" style="58" customWidth="1"/>
    <col min="3853" max="3853" width="9.33203125" style="58" customWidth="1"/>
    <col min="3854" max="3854" width="12.5" style="58" customWidth="1"/>
    <col min="3855" max="3855" width="15.6640625" style="58" customWidth="1"/>
    <col min="3856" max="3858" width="0" style="58" hidden="1" customWidth="1"/>
    <col min="3859" max="3895" width="10.6640625" style="58" customWidth="1"/>
    <col min="3896" max="3897" width="9.33203125" style="58"/>
    <col min="3898" max="3920" width="10.6640625" style="58" customWidth="1"/>
    <col min="3921" max="4096" width="9.33203125" style="58"/>
    <col min="4097" max="4097" width="8" style="58" customWidth="1"/>
    <col min="4098" max="4098" width="9.33203125" style="58"/>
    <col min="4099" max="4099" width="7.6640625" style="58" customWidth="1"/>
    <col min="4100" max="4100" width="10.1640625" style="58" customWidth="1"/>
    <col min="4101" max="4101" width="19" style="58" customWidth="1"/>
    <col min="4102" max="4102" width="5.83203125" style="58" customWidth="1"/>
    <col min="4103" max="4103" width="2.6640625" style="58" customWidth="1"/>
    <col min="4104" max="4104" width="9.33203125" style="58"/>
    <col min="4105" max="4105" width="1.6640625" style="58" customWidth="1"/>
    <col min="4106" max="4106" width="18.83203125" style="58" customWidth="1"/>
    <col min="4107" max="4107" width="10" style="58" customWidth="1"/>
    <col min="4108" max="4108" width="9" style="58" customWidth="1"/>
    <col min="4109" max="4109" width="9.33203125" style="58" customWidth="1"/>
    <col min="4110" max="4110" width="12.5" style="58" customWidth="1"/>
    <col min="4111" max="4111" width="15.6640625" style="58" customWidth="1"/>
    <col min="4112" max="4114" width="0" style="58" hidden="1" customWidth="1"/>
    <col min="4115" max="4151" width="10.6640625" style="58" customWidth="1"/>
    <col min="4152" max="4153" width="9.33203125" style="58"/>
    <col min="4154" max="4176" width="10.6640625" style="58" customWidth="1"/>
    <col min="4177" max="4352" width="9.33203125" style="58"/>
    <col min="4353" max="4353" width="8" style="58" customWidth="1"/>
    <col min="4354" max="4354" width="9.33203125" style="58"/>
    <col min="4355" max="4355" width="7.6640625" style="58" customWidth="1"/>
    <col min="4356" max="4356" width="10.1640625" style="58" customWidth="1"/>
    <col min="4357" max="4357" width="19" style="58" customWidth="1"/>
    <col min="4358" max="4358" width="5.83203125" style="58" customWidth="1"/>
    <col min="4359" max="4359" width="2.6640625" style="58" customWidth="1"/>
    <col min="4360" max="4360" width="9.33203125" style="58"/>
    <col min="4361" max="4361" width="1.6640625" style="58" customWidth="1"/>
    <col min="4362" max="4362" width="18.83203125" style="58" customWidth="1"/>
    <col min="4363" max="4363" width="10" style="58" customWidth="1"/>
    <col min="4364" max="4364" width="9" style="58" customWidth="1"/>
    <col min="4365" max="4365" width="9.33203125" style="58" customWidth="1"/>
    <col min="4366" max="4366" width="12.5" style="58" customWidth="1"/>
    <col min="4367" max="4367" width="15.6640625" style="58" customWidth="1"/>
    <col min="4368" max="4370" width="0" style="58" hidden="1" customWidth="1"/>
    <col min="4371" max="4407" width="10.6640625" style="58" customWidth="1"/>
    <col min="4408" max="4409" width="9.33203125" style="58"/>
    <col min="4410" max="4432" width="10.6640625" style="58" customWidth="1"/>
    <col min="4433" max="4608" width="9.33203125" style="58"/>
    <col min="4609" max="4609" width="8" style="58" customWidth="1"/>
    <col min="4610" max="4610" width="9.33203125" style="58"/>
    <col min="4611" max="4611" width="7.6640625" style="58" customWidth="1"/>
    <col min="4612" max="4612" width="10.1640625" style="58" customWidth="1"/>
    <col min="4613" max="4613" width="19" style="58" customWidth="1"/>
    <col min="4614" max="4614" width="5.83203125" style="58" customWidth="1"/>
    <col min="4615" max="4615" width="2.6640625" style="58" customWidth="1"/>
    <col min="4616" max="4616" width="9.33203125" style="58"/>
    <col min="4617" max="4617" width="1.6640625" style="58" customWidth="1"/>
    <col min="4618" max="4618" width="18.83203125" style="58" customWidth="1"/>
    <col min="4619" max="4619" width="10" style="58" customWidth="1"/>
    <col min="4620" max="4620" width="9" style="58" customWidth="1"/>
    <col min="4621" max="4621" width="9.33203125" style="58" customWidth="1"/>
    <col min="4622" max="4622" width="12.5" style="58" customWidth="1"/>
    <col min="4623" max="4623" width="15.6640625" style="58" customWidth="1"/>
    <col min="4624" max="4626" width="0" style="58" hidden="1" customWidth="1"/>
    <col min="4627" max="4663" width="10.6640625" style="58" customWidth="1"/>
    <col min="4664" max="4665" width="9.33203125" style="58"/>
    <col min="4666" max="4688" width="10.6640625" style="58" customWidth="1"/>
    <col min="4689" max="4864" width="9.33203125" style="58"/>
    <col min="4865" max="4865" width="8" style="58" customWidth="1"/>
    <col min="4866" max="4866" width="9.33203125" style="58"/>
    <col min="4867" max="4867" width="7.6640625" style="58" customWidth="1"/>
    <col min="4868" max="4868" width="10.1640625" style="58" customWidth="1"/>
    <col min="4869" max="4869" width="19" style="58" customWidth="1"/>
    <col min="4870" max="4870" width="5.83203125" style="58" customWidth="1"/>
    <col min="4871" max="4871" width="2.6640625" style="58" customWidth="1"/>
    <col min="4872" max="4872" width="9.33203125" style="58"/>
    <col min="4873" max="4873" width="1.6640625" style="58" customWidth="1"/>
    <col min="4874" max="4874" width="18.83203125" style="58" customWidth="1"/>
    <col min="4875" max="4875" width="10" style="58" customWidth="1"/>
    <col min="4876" max="4876" width="9" style="58" customWidth="1"/>
    <col min="4877" max="4877" width="9.33203125" style="58" customWidth="1"/>
    <col min="4878" max="4878" width="12.5" style="58" customWidth="1"/>
    <col min="4879" max="4879" width="15.6640625" style="58" customWidth="1"/>
    <col min="4880" max="4882" width="0" style="58" hidden="1" customWidth="1"/>
    <col min="4883" max="4919" width="10.6640625" style="58" customWidth="1"/>
    <col min="4920" max="4921" width="9.33203125" style="58"/>
    <col min="4922" max="4944" width="10.6640625" style="58" customWidth="1"/>
    <col min="4945" max="5120" width="9.33203125" style="58"/>
    <col min="5121" max="5121" width="8" style="58" customWidth="1"/>
    <col min="5122" max="5122" width="9.33203125" style="58"/>
    <col min="5123" max="5123" width="7.6640625" style="58" customWidth="1"/>
    <col min="5124" max="5124" width="10.1640625" style="58" customWidth="1"/>
    <col min="5125" max="5125" width="19" style="58" customWidth="1"/>
    <col min="5126" max="5126" width="5.83203125" style="58" customWidth="1"/>
    <col min="5127" max="5127" width="2.6640625" style="58" customWidth="1"/>
    <col min="5128" max="5128" width="9.33203125" style="58"/>
    <col min="5129" max="5129" width="1.6640625" style="58" customWidth="1"/>
    <col min="5130" max="5130" width="18.83203125" style="58" customWidth="1"/>
    <col min="5131" max="5131" width="10" style="58" customWidth="1"/>
    <col min="5132" max="5132" width="9" style="58" customWidth="1"/>
    <col min="5133" max="5133" width="9.33203125" style="58" customWidth="1"/>
    <col min="5134" max="5134" width="12.5" style="58" customWidth="1"/>
    <col min="5135" max="5135" width="15.6640625" style="58" customWidth="1"/>
    <col min="5136" max="5138" width="0" style="58" hidden="1" customWidth="1"/>
    <col min="5139" max="5175" width="10.6640625" style="58" customWidth="1"/>
    <col min="5176" max="5177" width="9.33203125" style="58"/>
    <col min="5178" max="5200" width="10.6640625" style="58" customWidth="1"/>
    <col min="5201" max="5376" width="9.33203125" style="58"/>
    <col min="5377" max="5377" width="8" style="58" customWidth="1"/>
    <col min="5378" max="5378" width="9.33203125" style="58"/>
    <col min="5379" max="5379" width="7.6640625" style="58" customWidth="1"/>
    <col min="5380" max="5380" width="10.1640625" style="58" customWidth="1"/>
    <col min="5381" max="5381" width="19" style="58" customWidth="1"/>
    <col min="5382" max="5382" width="5.83203125" style="58" customWidth="1"/>
    <col min="5383" max="5383" width="2.6640625" style="58" customWidth="1"/>
    <col min="5384" max="5384" width="9.33203125" style="58"/>
    <col min="5385" max="5385" width="1.6640625" style="58" customWidth="1"/>
    <col min="5386" max="5386" width="18.83203125" style="58" customWidth="1"/>
    <col min="5387" max="5387" width="10" style="58" customWidth="1"/>
    <col min="5388" max="5388" width="9" style="58" customWidth="1"/>
    <col min="5389" max="5389" width="9.33203125" style="58" customWidth="1"/>
    <col min="5390" max="5390" width="12.5" style="58" customWidth="1"/>
    <col min="5391" max="5391" width="15.6640625" style="58" customWidth="1"/>
    <col min="5392" max="5394" width="0" style="58" hidden="1" customWidth="1"/>
    <col min="5395" max="5431" width="10.6640625" style="58" customWidth="1"/>
    <col min="5432" max="5433" width="9.33203125" style="58"/>
    <col min="5434" max="5456" width="10.6640625" style="58" customWidth="1"/>
    <col min="5457" max="5632" width="9.33203125" style="58"/>
    <col min="5633" max="5633" width="8" style="58" customWidth="1"/>
    <col min="5634" max="5634" width="9.33203125" style="58"/>
    <col min="5635" max="5635" width="7.6640625" style="58" customWidth="1"/>
    <col min="5636" max="5636" width="10.1640625" style="58" customWidth="1"/>
    <col min="5637" max="5637" width="19" style="58" customWidth="1"/>
    <col min="5638" max="5638" width="5.83203125" style="58" customWidth="1"/>
    <col min="5639" max="5639" width="2.6640625" style="58" customWidth="1"/>
    <col min="5640" max="5640" width="9.33203125" style="58"/>
    <col min="5641" max="5641" width="1.6640625" style="58" customWidth="1"/>
    <col min="5642" max="5642" width="18.83203125" style="58" customWidth="1"/>
    <col min="5643" max="5643" width="10" style="58" customWidth="1"/>
    <col min="5644" max="5644" width="9" style="58" customWidth="1"/>
    <col min="5645" max="5645" width="9.33203125" style="58" customWidth="1"/>
    <col min="5646" max="5646" width="12.5" style="58" customWidth="1"/>
    <col min="5647" max="5647" width="15.6640625" style="58" customWidth="1"/>
    <col min="5648" max="5650" width="0" style="58" hidden="1" customWidth="1"/>
    <col min="5651" max="5687" width="10.6640625" style="58" customWidth="1"/>
    <col min="5688" max="5689" width="9.33203125" style="58"/>
    <col min="5690" max="5712" width="10.6640625" style="58" customWidth="1"/>
    <col min="5713" max="5888" width="9.33203125" style="58"/>
    <col min="5889" max="5889" width="8" style="58" customWidth="1"/>
    <col min="5890" max="5890" width="9.33203125" style="58"/>
    <col min="5891" max="5891" width="7.6640625" style="58" customWidth="1"/>
    <col min="5892" max="5892" width="10.1640625" style="58" customWidth="1"/>
    <col min="5893" max="5893" width="19" style="58" customWidth="1"/>
    <col min="5894" max="5894" width="5.83203125" style="58" customWidth="1"/>
    <col min="5895" max="5895" width="2.6640625" style="58" customWidth="1"/>
    <col min="5896" max="5896" width="9.33203125" style="58"/>
    <col min="5897" max="5897" width="1.6640625" style="58" customWidth="1"/>
    <col min="5898" max="5898" width="18.83203125" style="58" customWidth="1"/>
    <col min="5899" max="5899" width="10" style="58" customWidth="1"/>
    <col min="5900" max="5900" width="9" style="58" customWidth="1"/>
    <col min="5901" max="5901" width="9.33203125" style="58" customWidth="1"/>
    <col min="5902" max="5902" width="12.5" style="58" customWidth="1"/>
    <col min="5903" max="5903" width="15.6640625" style="58" customWidth="1"/>
    <col min="5904" max="5906" width="0" style="58" hidden="1" customWidth="1"/>
    <col min="5907" max="5943" width="10.6640625" style="58" customWidth="1"/>
    <col min="5944" max="5945" width="9.33203125" style="58"/>
    <col min="5946" max="5968" width="10.6640625" style="58" customWidth="1"/>
    <col min="5969" max="6144" width="9.33203125" style="58"/>
    <col min="6145" max="6145" width="8" style="58" customWidth="1"/>
    <col min="6146" max="6146" width="9.33203125" style="58"/>
    <col min="6147" max="6147" width="7.6640625" style="58" customWidth="1"/>
    <col min="6148" max="6148" width="10.1640625" style="58" customWidth="1"/>
    <col min="6149" max="6149" width="19" style="58" customWidth="1"/>
    <col min="6150" max="6150" width="5.83203125" style="58" customWidth="1"/>
    <col min="6151" max="6151" width="2.6640625" style="58" customWidth="1"/>
    <col min="6152" max="6152" width="9.33203125" style="58"/>
    <col min="6153" max="6153" width="1.6640625" style="58" customWidth="1"/>
    <col min="6154" max="6154" width="18.83203125" style="58" customWidth="1"/>
    <col min="6155" max="6155" width="10" style="58" customWidth="1"/>
    <col min="6156" max="6156" width="9" style="58" customWidth="1"/>
    <col min="6157" max="6157" width="9.33203125" style="58" customWidth="1"/>
    <col min="6158" max="6158" width="12.5" style="58" customWidth="1"/>
    <col min="6159" max="6159" width="15.6640625" style="58" customWidth="1"/>
    <col min="6160" max="6162" width="0" style="58" hidden="1" customWidth="1"/>
    <col min="6163" max="6199" width="10.6640625" style="58" customWidth="1"/>
    <col min="6200" max="6201" width="9.33203125" style="58"/>
    <col min="6202" max="6224" width="10.6640625" style="58" customWidth="1"/>
    <col min="6225" max="6400" width="9.33203125" style="58"/>
    <col min="6401" max="6401" width="8" style="58" customWidth="1"/>
    <col min="6402" max="6402" width="9.33203125" style="58"/>
    <col min="6403" max="6403" width="7.6640625" style="58" customWidth="1"/>
    <col min="6404" max="6404" width="10.1640625" style="58" customWidth="1"/>
    <col min="6405" max="6405" width="19" style="58" customWidth="1"/>
    <col min="6406" max="6406" width="5.83203125" style="58" customWidth="1"/>
    <col min="6407" max="6407" width="2.6640625" style="58" customWidth="1"/>
    <col min="6408" max="6408" width="9.33203125" style="58"/>
    <col min="6409" max="6409" width="1.6640625" style="58" customWidth="1"/>
    <col min="6410" max="6410" width="18.83203125" style="58" customWidth="1"/>
    <col min="6411" max="6411" width="10" style="58" customWidth="1"/>
    <col min="6412" max="6412" width="9" style="58" customWidth="1"/>
    <col min="6413" max="6413" width="9.33203125" style="58" customWidth="1"/>
    <col min="6414" max="6414" width="12.5" style="58" customWidth="1"/>
    <col min="6415" max="6415" width="15.6640625" style="58" customWidth="1"/>
    <col min="6416" max="6418" width="0" style="58" hidden="1" customWidth="1"/>
    <col min="6419" max="6455" width="10.6640625" style="58" customWidth="1"/>
    <col min="6456" max="6457" width="9.33203125" style="58"/>
    <col min="6458" max="6480" width="10.6640625" style="58" customWidth="1"/>
    <col min="6481" max="6656" width="9.33203125" style="58"/>
    <col min="6657" max="6657" width="8" style="58" customWidth="1"/>
    <col min="6658" max="6658" width="9.33203125" style="58"/>
    <col min="6659" max="6659" width="7.6640625" style="58" customWidth="1"/>
    <col min="6660" max="6660" width="10.1640625" style="58" customWidth="1"/>
    <col min="6661" max="6661" width="19" style="58" customWidth="1"/>
    <col min="6662" max="6662" width="5.83203125" style="58" customWidth="1"/>
    <col min="6663" max="6663" width="2.6640625" style="58" customWidth="1"/>
    <col min="6664" max="6664" width="9.33203125" style="58"/>
    <col min="6665" max="6665" width="1.6640625" style="58" customWidth="1"/>
    <col min="6666" max="6666" width="18.83203125" style="58" customWidth="1"/>
    <col min="6667" max="6667" width="10" style="58" customWidth="1"/>
    <col min="6668" max="6668" width="9" style="58" customWidth="1"/>
    <col min="6669" max="6669" width="9.33203125" style="58" customWidth="1"/>
    <col min="6670" max="6670" width="12.5" style="58" customWidth="1"/>
    <col min="6671" max="6671" width="15.6640625" style="58" customWidth="1"/>
    <col min="6672" max="6674" width="0" style="58" hidden="1" customWidth="1"/>
    <col min="6675" max="6711" width="10.6640625" style="58" customWidth="1"/>
    <col min="6712" max="6713" width="9.33203125" style="58"/>
    <col min="6714" max="6736" width="10.6640625" style="58" customWidth="1"/>
    <col min="6737" max="6912" width="9.33203125" style="58"/>
    <col min="6913" max="6913" width="8" style="58" customWidth="1"/>
    <col min="6914" max="6914" width="9.33203125" style="58"/>
    <col min="6915" max="6915" width="7.6640625" style="58" customWidth="1"/>
    <col min="6916" max="6916" width="10.1640625" style="58" customWidth="1"/>
    <col min="6917" max="6917" width="19" style="58" customWidth="1"/>
    <col min="6918" max="6918" width="5.83203125" style="58" customWidth="1"/>
    <col min="6919" max="6919" width="2.6640625" style="58" customWidth="1"/>
    <col min="6920" max="6920" width="9.33203125" style="58"/>
    <col min="6921" max="6921" width="1.6640625" style="58" customWidth="1"/>
    <col min="6922" max="6922" width="18.83203125" style="58" customWidth="1"/>
    <col min="6923" max="6923" width="10" style="58" customWidth="1"/>
    <col min="6924" max="6924" width="9" style="58" customWidth="1"/>
    <col min="6925" max="6925" width="9.33203125" style="58" customWidth="1"/>
    <col min="6926" max="6926" width="12.5" style="58" customWidth="1"/>
    <col min="6927" max="6927" width="15.6640625" style="58" customWidth="1"/>
    <col min="6928" max="6930" width="0" style="58" hidden="1" customWidth="1"/>
    <col min="6931" max="6967" width="10.6640625" style="58" customWidth="1"/>
    <col min="6968" max="6969" width="9.33203125" style="58"/>
    <col min="6970" max="6992" width="10.6640625" style="58" customWidth="1"/>
    <col min="6993" max="7168" width="9.33203125" style="58"/>
    <col min="7169" max="7169" width="8" style="58" customWidth="1"/>
    <col min="7170" max="7170" width="9.33203125" style="58"/>
    <col min="7171" max="7171" width="7.6640625" style="58" customWidth="1"/>
    <col min="7172" max="7172" width="10.1640625" style="58" customWidth="1"/>
    <col min="7173" max="7173" width="19" style="58" customWidth="1"/>
    <col min="7174" max="7174" width="5.83203125" style="58" customWidth="1"/>
    <col min="7175" max="7175" width="2.6640625" style="58" customWidth="1"/>
    <col min="7176" max="7176" width="9.33203125" style="58"/>
    <col min="7177" max="7177" width="1.6640625" style="58" customWidth="1"/>
    <col min="7178" max="7178" width="18.83203125" style="58" customWidth="1"/>
    <col min="7179" max="7179" width="10" style="58" customWidth="1"/>
    <col min="7180" max="7180" width="9" style="58" customWidth="1"/>
    <col min="7181" max="7181" width="9.33203125" style="58" customWidth="1"/>
    <col min="7182" max="7182" width="12.5" style="58" customWidth="1"/>
    <col min="7183" max="7183" width="15.6640625" style="58" customWidth="1"/>
    <col min="7184" max="7186" width="0" style="58" hidden="1" customWidth="1"/>
    <col min="7187" max="7223" width="10.6640625" style="58" customWidth="1"/>
    <col min="7224" max="7225" width="9.33203125" style="58"/>
    <col min="7226" max="7248" width="10.6640625" style="58" customWidth="1"/>
    <col min="7249" max="7424" width="9.33203125" style="58"/>
    <col min="7425" max="7425" width="8" style="58" customWidth="1"/>
    <col min="7426" max="7426" width="9.33203125" style="58"/>
    <col min="7427" max="7427" width="7.6640625" style="58" customWidth="1"/>
    <col min="7428" max="7428" width="10.1640625" style="58" customWidth="1"/>
    <col min="7429" max="7429" width="19" style="58" customWidth="1"/>
    <col min="7430" max="7430" width="5.83203125" style="58" customWidth="1"/>
    <col min="7431" max="7431" width="2.6640625" style="58" customWidth="1"/>
    <col min="7432" max="7432" width="9.33203125" style="58"/>
    <col min="7433" max="7433" width="1.6640625" style="58" customWidth="1"/>
    <col min="7434" max="7434" width="18.83203125" style="58" customWidth="1"/>
    <col min="7435" max="7435" width="10" style="58" customWidth="1"/>
    <col min="7436" max="7436" width="9" style="58" customWidth="1"/>
    <col min="7437" max="7437" width="9.33203125" style="58" customWidth="1"/>
    <col min="7438" max="7438" width="12.5" style="58" customWidth="1"/>
    <col min="7439" max="7439" width="15.6640625" style="58" customWidth="1"/>
    <col min="7440" max="7442" width="0" style="58" hidden="1" customWidth="1"/>
    <col min="7443" max="7479" width="10.6640625" style="58" customWidth="1"/>
    <col min="7480" max="7481" width="9.33203125" style="58"/>
    <col min="7482" max="7504" width="10.6640625" style="58" customWidth="1"/>
    <col min="7505" max="7680" width="9.33203125" style="58"/>
    <col min="7681" max="7681" width="8" style="58" customWidth="1"/>
    <col min="7682" max="7682" width="9.33203125" style="58"/>
    <col min="7683" max="7683" width="7.6640625" style="58" customWidth="1"/>
    <col min="7684" max="7684" width="10.1640625" style="58" customWidth="1"/>
    <col min="7685" max="7685" width="19" style="58" customWidth="1"/>
    <col min="7686" max="7686" width="5.83203125" style="58" customWidth="1"/>
    <col min="7687" max="7687" width="2.6640625" style="58" customWidth="1"/>
    <col min="7688" max="7688" width="9.33203125" style="58"/>
    <col min="7689" max="7689" width="1.6640625" style="58" customWidth="1"/>
    <col min="7690" max="7690" width="18.83203125" style="58" customWidth="1"/>
    <col min="7691" max="7691" width="10" style="58" customWidth="1"/>
    <col min="7692" max="7692" width="9" style="58" customWidth="1"/>
    <col min="7693" max="7693" width="9.33203125" style="58" customWidth="1"/>
    <col min="7694" max="7694" width="12.5" style="58" customWidth="1"/>
    <col min="7695" max="7695" width="15.6640625" style="58" customWidth="1"/>
    <col min="7696" max="7698" width="0" style="58" hidden="1" customWidth="1"/>
    <col min="7699" max="7735" width="10.6640625" style="58" customWidth="1"/>
    <col min="7736" max="7737" width="9.33203125" style="58"/>
    <col min="7738" max="7760" width="10.6640625" style="58" customWidth="1"/>
    <col min="7761" max="7936" width="9.33203125" style="58"/>
    <col min="7937" max="7937" width="8" style="58" customWidth="1"/>
    <col min="7938" max="7938" width="9.33203125" style="58"/>
    <col min="7939" max="7939" width="7.6640625" style="58" customWidth="1"/>
    <col min="7940" max="7940" width="10.1640625" style="58" customWidth="1"/>
    <col min="7941" max="7941" width="19" style="58" customWidth="1"/>
    <col min="7942" max="7942" width="5.83203125" style="58" customWidth="1"/>
    <col min="7943" max="7943" width="2.6640625" style="58" customWidth="1"/>
    <col min="7944" max="7944" width="9.33203125" style="58"/>
    <col min="7945" max="7945" width="1.6640625" style="58" customWidth="1"/>
    <col min="7946" max="7946" width="18.83203125" style="58" customWidth="1"/>
    <col min="7947" max="7947" width="10" style="58" customWidth="1"/>
    <col min="7948" max="7948" width="9" style="58" customWidth="1"/>
    <col min="7949" max="7949" width="9.33203125" style="58" customWidth="1"/>
    <col min="7950" max="7950" width="12.5" style="58" customWidth="1"/>
    <col min="7951" max="7951" width="15.6640625" style="58" customWidth="1"/>
    <col min="7952" max="7954" width="0" style="58" hidden="1" customWidth="1"/>
    <col min="7955" max="7991" width="10.6640625" style="58" customWidth="1"/>
    <col min="7992" max="7993" width="9.33203125" style="58"/>
    <col min="7994" max="8016" width="10.6640625" style="58" customWidth="1"/>
    <col min="8017" max="8192" width="9.33203125" style="58"/>
    <col min="8193" max="8193" width="8" style="58" customWidth="1"/>
    <col min="8194" max="8194" width="9.33203125" style="58"/>
    <col min="8195" max="8195" width="7.6640625" style="58" customWidth="1"/>
    <col min="8196" max="8196" width="10.1640625" style="58" customWidth="1"/>
    <col min="8197" max="8197" width="19" style="58" customWidth="1"/>
    <col min="8198" max="8198" width="5.83203125" style="58" customWidth="1"/>
    <col min="8199" max="8199" width="2.6640625" style="58" customWidth="1"/>
    <col min="8200" max="8200" width="9.33203125" style="58"/>
    <col min="8201" max="8201" width="1.6640625" style="58" customWidth="1"/>
    <col min="8202" max="8202" width="18.83203125" style="58" customWidth="1"/>
    <col min="8203" max="8203" width="10" style="58" customWidth="1"/>
    <col min="8204" max="8204" width="9" style="58" customWidth="1"/>
    <col min="8205" max="8205" width="9.33203125" style="58" customWidth="1"/>
    <col min="8206" max="8206" width="12.5" style="58" customWidth="1"/>
    <col min="8207" max="8207" width="15.6640625" style="58" customWidth="1"/>
    <col min="8208" max="8210" width="0" style="58" hidden="1" customWidth="1"/>
    <col min="8211" max="8247" width="10.6640625" style="58" customWidth="1"/>
    <col min="8248" max="8249" width="9.33203125" style="58"/>
    <col min="8250" max="8272" width="10.6640625" style="58" customWidth="1"/>
    <col min="8273" max="8448" width="9.33203125" style="58"/>
    <col min="8449" max="8449" width="8" style="58" customWidth="1"/>
    <col min="8450" max="8450" width="9.33203125" style="58"/>
    <col min="8451" max="8451" width="7.6640625" style="58" customWidth="1"/>
    <col min="8452" max="8452" width="10.1640625" style="58" customWidth="1"/>
    <col min="8453" max="8453" width="19" style="58" customWidth="1"/>
    <col min="8454" max="8454" width="5.83203125" style="58" customWidth="1"/>
    <col min="8455" max="8455" width="2.6640625" style="58" customWidth="1"/>
    <col min="8456" max="8456" width="9.33203125" style="58"/>
    <col min="8457" max="8457" width="1.6640625" style="58" customWidth="1"/>
    <col min="8458" max="8458" width="18.83203125" style="58" customWidth="1"/>
    <col min="8459" max="8459" width="10" style="58" customWidth="1"/>
    <col min="8460" max="8460" width="9" style="58" customWidth="1"/>
    <col min="8461" max="8461" width="9.33203125" style="58" customWidth="1"/>
    <col min="8462" max="8462" width="12.5" style="58" customWidth="1"/>
    <col min="8463" max="8463" width="15.6640625" style="58" customWidth="1"/>
    <col min="8464" max="8466" width="0" style="58" hidden="1" customWidth="1"/>
    <col min="8467" max="8503" width="10.6640625" style="58" customWidth="1"/>
    <col min="8504" max="8505" width="9.33203125" style="58"/>
    <col min="8506" max="8528" width="10.6640625" style="58" customWidth="1"/>
    <col min="8529" max="8704" width="9.33203125" style="58"/>
    <col min="8705" max="8705" width="8" style="58" customWidth="1"/>
    <col min="8706" max="8706" width="9.33203125" style="58"/>
    <col min="8707" max="8707" width="7.6640625" style="58" customWidth="1"/>
    <col min="8708" max="8708" width="10.1640625" style="58" customWidth="1"/>
    <col min="8709" max="8709" width="19" style="58" customWidth="1"/>
    <col min="8710" max="8710" width="5.83203125" style="58" customWidth="1"/>
    <col min="8711" max="8711" width="2.6640625" style="58" customWidth="1"/>
    <col min="8712" max="8712" width="9.33203125" style="58"/>
    <col min="8713" max="8713" width="1.6640625" style="58" customWidth="1"/>
    <col min="8714" max="8714" width="18.83203125" style="58" customWidth="1"/>
    <col min="8715" max="8715" width="10" style="58" customWidth="1"/>
    <col min="8716" max="8716" width="9" style="58" customWidth="1"/>
    <col min="8717" max="8717" width="9.33203125" style="58" customWidth="1"/>
    <col min="8718" max="8718" width="12.5" style="58" customWidth="1"/>
    <col min="8719" max="8719" width="15.6640625" style="58" customWidth="1"/>
    <col min="8720" max="8722" width="0" style="58" hidden="1" customWidth="1"/>
    <col min="8723" max="8759" width="10.6640625" style="58" customWidth="1"/>
    <col min="8760" max="8761" width="9.33203125" style="58"/>
    <col min="8762" max="8784" width="10.6640625" style="58" customWidth="1"/>
    <col min="8785" max="8960" width="9.33203125" style="58"/>
    <col min="8961" max="8961" width="8" style="58" customWidth="1"/>
    <col min="8962" max="8962" width="9.33203125" style="58"/>
    <col min="8963" max="8963" width="7.6640625" style="58" customWidth="1"/>
    <col min="8964" max="8964" width="10.1640625" style="58" customWidth="1"/>
    <col min="8965" max="8965" width="19" style="58" customWidth="1"/>
    <col min="8966" max="8966" width="5.83203125" style="58" customWidth="1"/>
    <col min="8967" max="8967" width="2.6640625" style="58" customWidth="1"/>
    <col min="8968" max="8968" width="9.33203125" style="58"/>
    <col min="8969" max="8969" width="1.6640625" style="58" customWidth="1"/>
    <col min="8970" max="8970" width="18.83203125" style="58" customWidth="1"/>
    <col min="8971" max="8971" width="10" style="58" customWidth="1"/>
    <col min="8972" max="8972" width="9" style="58" customWidth="1"/>
    <col min="8973" max="8973" width="9.33203125" style="58" customWidth="1"/>
    <col min="8974" max="8974" width="12.5" style="58" customWidth="1"/>
    <col min="8975" max="8975" width="15.6640625" style="58" customWidth="1"/>
    <col min="8976" max="8978" width="0" style="58" hidden="1" customWidth="1"/>
    <col min="8979" max="9015" width="10.6640625" style="58" customWidth="1"/>
    <col min="9016" max="9017" width="9.33203125" style="58"/>
    <col min="9018" max="9040" width="10.6640625" style="58" customWidth="1"/>
    <col min="9041" max="9216" width="9.33203125" style="58"/>
    <col min="9217" max="9217" width="8" style="58" customWidth="1"/>
    <col min="9218" max="9218" width="9.33203125" style="58"/>
    <col min="9219" max="9219" width="7.6640625" style="58" customWidth="1"/>
    <col min="9220" max="9220" width="10.1640625" style="58" customWidth="1"/>
    <col min="9221" max="9221" width="19" style="58" customWidth="1"/>
    <col min="9222" max="9222" width="5.83203125" style="58" customWidth="1"/>
    <col min="9223" max="9223" width="2.6640625" style="58" customWidth="1"/>
    <col min="9224" max="9224" width="9.33203125" style="58"/>
    <col min="9225" max="9225" width="1.6640625" style="58" customWidth="1"/>
    <col min="9226" max="9226" width="18.83203125" style="58" customWidth="1"/>
    <col min="9227" max="9227" width="10" style="58" customWidth="1"/>
    <col min="9228" max="9228" width="9" style="58" customWidth="1"/>
    <col min="9229" max="9229" width="9.33203125" style="58" customWidth="1"/>
    <col min="9230" max="9230" width="12.5" style="58" customWidth="1"/>
    <col min="9231" max="9231" width="15.6640625" style="58" customWidth="1"/>
    <col min="9232" max="9234" width="0" style="58" hidden="1" customWidth="1"/>
    <col min="9235" max="9271" width="10.6640625" style="58" customWidth="1"/>
    <col min="9272" max="9273" width="9.33203125" style="58"/>
    <col min="9274" max="9296" width="10.6640625" style="58" customWidth="1"/>
    <col min="9297" max="9472" width="9.33203125" style="58"/>
    <col min="9473" max="9473" width="8" style="58" customWidth="1"/>
    <col min="9474" max="9474" width="9.33203125" style="58"/>
    <col min="9475" max="9475" width="7.6640625" style="58" customWidth="1"/>
    <col min="9476" max="9476" width="10.1640625" style="58" customWidth="1"/>
    <col min="9477" max="9477" width="19" style="58" customWidth="1"/>
    <col min="9478" max="9478" width="5.83203125" style="58" customWidth="1"/>
    <col min="9479" max="9479" width="2.6640625" style="58" customWidth="1"/>
    <col min="9480" max="9480" width="9.33203125" style="58"/>
    <col min="9481" max="9481" width="1.6640625" style="58" customWidth="1"/>
    <col min="9482" max="9482" width="18.83203125" style="58" customWidth="1"/>
    <col min="9483" max="9483" width="10" style="58" customWidth="1"/>
    <col min="9484" max="9484" width="9" style="58" customWidth="1"/>
    <col min="9485" max="9485" width="9.33203125" style="58" customWidth="1"/>
    <col min="9486" max="9486" width="12.5" style="58" customWidth="1"/>
    <col min="9487" max="9487" width="15.6640625" style="58" customWidth="1"/>
    <col min="9488" max="9490" width="0" style="58" hidden="1" customWidth="1"/>
    <col min="9491" max="9527" width="10.6640625" style="58" customWidth="1"/>
    <col min="9528" max="9529" width="9.33203125" style="58"/>
    <col min="9530" max="9552" width="10.6640625" style="58" customWidth="1"/>
    <col min="9553" max="9728" width="9.33203125" style="58"/>
    <col min="9729" max="9729" width="8" style="58" customWidth="1"/>
    <col min="9730" max="9730" width="9.33203125" style="58"/>
    <col min="9731" max="9731" width="7.6640625" style="58" customWidth="1"/>
    <col min="9732" max="9732" width="10.1640625" style="58" customWidth="1"/>
    <col min="9733" max="9733" width="19" style="58" customWidth="1"/>
    <col min="9734" max="9734" width="5.83203125" style="58" customWidth="1"/>
    <col min="9735" max="9735" width="2.6640625" style="58" customWidth="1"/>
    <col min="9736" max="9736" width="9.33203125" style="58"/>
    <col min="9737" max="9737" width="1.6640625" style="58" customWidth="1"/>
    <col min="9738" max="9738" width="18.83203125" style="58" customWidth="1"/>
    <col min="9739" max="9739" width="10" style="58" customWidth="1"/>
    <col min="9740" max="9740" width="9" style="58" customWidth="1"/>
    <col min="9741" max="9741" width="9.33203125" style="58" customWidth="1"/>
    <col min="9742" max="9742" width="12.5" style="58" customWidth="1"/>
    <col min="9743" max="9743" width="15.6640625" style="58" customWidth="1"/>
    <col min="9744" max="9746" width="0" style="58" hidden="1" customWidth="1"/>
    <col min="9747" max="9783" width="10.6640625" style="58" customWidth="1"/>
    <col min="9784" max="9785" width="9.33203125" style="58"/>
    <col min="9786" max="9808" width="10.6640625" style="58" customWidth="1"/>
    <col min="9809" max="9984" width="9.33203125" style="58"/>
    <col min="9985" max="9985" width="8" style="58" customWidth="1"/>
    <col min="9986" max="9986" width="9.33203125" style="58"/>
    <col min="9987" max="9987" width="7.6640625" style="58" customWidth="1"/>
    <col min="9988" max="9988" width="10.1640625" style="58" customWidth="1"/>
    <col min="9989" max="9989" width="19" style="58" customWidth="1"/>
    <col min="9990" max="9990" width="5.83203125" style="58" customWidth="1"/>
    <col min="9991" max="9991" width="2.6640625" style="58" customWidth="1"/>
    <col min="9992" max="9992" width="9.33203125" style="58"/>
    <col min="9993" max="9993" width="1.6640625" style="58" customWidth="1"/>
    <col min="9994" max="9994" width="18.83203125" style="58" customWidth="1"/>
    <col min="9995" max="9995" width="10" style="58" customWidth="1"/>
    <col min="9996" max="9996" width="9" style="58" customWidth="1"/>
    <col min="9997" max="9997" width="9.33203125" style="58" customWidth="1"/>
    <col min="9998" max="9998" width="12.5" style="58" customWidth="1"/>
    <col min="9999" max="9999" width="15.6640625" style="58" customWidth="1"/>
    <col min="10000" max="10002" width="0" style="58" hidden="1" customWidth="1"/>
    <col min="10003" max="10039" width="10.6640625" style="58" customWidth="1"/>
    <col min="10040" max="10041" width="9.33203125" style="58"/>
    <col min="10042" max="10064" width="10.6640625" style="58" customWidth="1"/>
    <col min="10065" max="10240" width="9.33203125" style="58"/>
    <col min="10241" max="10241" width="8" style="58" customWidth="1"/>
    <col min="10242" max="10242" width="9.33203125" style="58"/>
    <col min="10243" max="10243" width="7.6640625" style="58" customWidth="1"/>
    <col min="10244" max="10244" width="10.1640625" style="58" customWidth="1"/>
    <col min="10245" max="10245" width="19" style="58" customWidth="1"/>
    <col min="10246" max="10246" width="5.83203125" style="58" customWidth="1"/>
    <col min="10247" max="10247" width="2.6640625" style="58" customWidth="1"/>
    <col min="10248" max="10248" width="9.33203125" style="58"/>
    <col min="10249" max="10249" width="1.6640625" style="58" customWidth="1"/>
    <col min="10250" max="10250" width="18.83203125" style="58" customWidth="1"/>
    <col min="10251" max="10251" width="10" style="58" customWidth="1"/>
    <col min="10252" max="10252" width="9" style="58" customWidth="1"/>
    <col min="10253" max="10253" width="9.33203125" style="58" customWidth="1"/>
    <col min="10254" max="10254" width="12.5" style="58" customWidth="1"/>
    <col min="10255" max="10255" width="15.6640625" style="58" customWidth="1"/>
    <col min="10256" max="10258" width="0" style="58" hidden="1" customWidth="1"/>
    <col min="10259" max="10295" width="10.6640625" style="58" customWidth="1"/>
    <col min="10296" max="10297" width="9.33203125" style="58"/>
    <col min="10298" max="10320" width="10.6640625" style="58" customWidth="1"/>
    <col min="10321" max="10496" width="9.33203125" style="58"/>
    <col min="10497" max="10497" width="8" style="58" customWidth="1"/>
    <col min="10498" max="10498" width="9.33203125" style="58"/>
    <col min="10499" max="10499" width="7.6640625" style="58" customWidth="1"/>
    <col min="10500" max="10500" width="10.1640625" style="58" customWidth="1"/>
    <col min="10501" max="10501" width="19" style="58" customWidth="1"/>
    <col min="10502" max="10502" width="5.83203125" style="58" customWidth="1"/>
    <col min="10503" max="10503" width="2.6640625" style="58" customWidth="1"/>
    <col min="10504" max="10504" width="9.33203125" style="58"/>
    <col min="10505" max="10505" width="1.6640625" style="58" customWidth="1"/>
    <col min="10506" max="10506" width="18.83203125" style="58" customWidth="1"/>
    <col min="10507" max="10507" width="10" style="58" customWidth="1"/>
    <col min="10508" max="10508" width="9" style="58" customWidth="1"/>
    <col min="10509" max="10509" width="9.33203125" style="58" customWidth="1"/>
    <col min="10510" max="10510" width="12.5" style="58" customWidth="1"/>
    <col min="10511" max="10511" width="15.6640625" style="58" customWidth="1"/>
    <col min="10512" max="10514" width="0" style="58" hidden="1" customWidth="1"/>
    <col min="10515" max="10551" width="10.6640625" style="58" customWidth="1"/>
    <col min="10552" max="10553" width="9.33203125" style="58"/>
    <col min="10554" max="10576" width="10.6640625" style="58" customWidth="1"/>
    <col min="10577" max="10752" width="9.33203125" style="58"/>
    <col min="10753" max="10753" width="8" style="58" customWidth="1"/>
    <col min="10754" max="10754" width="9.33203125" style="58"/>
    <col min="10755" max="10755" width="7.6640625" style="58" customWidth="1"/>
    <col min="10756" max="10756" width="10.1640625" style="58" customWidth="1"/>
    <col min="10757" max="10757" width="19" style="58" customWidth="1"/>
    <col min="10758" max="10758" width="5.83203125" style="58" customWidth="1"/>
    <col min="10759" max="10759" width="2.6640625" style="58" customWidth="1"/>
    <col min="10760" max="10760" width="9.33203125" style="58"/>
    <col min="10761" max="10761" width="1.6640625" style="58" customWidth="1"/>
    <col min="10762" max="10762" width="18.83203125" style="58" customWidth="1"/>
    <col min="10763" max="10763" width="10" style="58" customWidth="1"/>
    <col min="10764" max="10764" width="9" style="58" customWidth="1"/>
    <col min="10765" max="10765" width="9.33203125" style="58" customWidth="1"/>
    <col min="10766" max="10766" width="12.5" style="58" customWidth="1"/>
    <col min="10767" max="10767" width="15.6640625" style="58" customWidth="1"/>
    <col min="10768" max="10770" width="0" style="58" hidden="1" customWidth="1"/>
    <col min="10771" max="10807" width="10.6640625" style="58" customWidth="1"/>
    <col min="10808" max="10809" width="9.33203125" style="58"/>
    <col min="10810" max="10832" width="10.6640625" style="58" customWidth="1"/>
    <col min="10833" max="11008" width="9.33203125" style="58"/>
    <col min="11009" max="11009" width="8" style="58" customWidth="1"/>
    <col min="11010" max="11010" width="9.33203125" style="58"/>
    <col min="11011" max="11011" width="7.6640625" style="58" customWidth="1"/>
    <col min="11012" max="11012" width="10.1640625" style="58" customWidth="1"/>
    <col min="11013" max="11013" width="19" style="58" customWidth="1"/>
    <col min="11014" max="11014" width="5.83203125" style="58" customWidth="1"/>
    <col min="11015" max="11015" width="2.6640625" style="58" customWidth="1"/>
    <col min="11016" max="11016" width="9.33203125" style="58"/>
    <col min="11017" max="11017" width="1.6640625" style="58" customWidth="1"/>
    <col min="11018" max="11018" width="18.83203125" style="58" customWidth="1"/>
    <col min="11019" max="11019" width="10" style="58" customWidth="1"/>
    <col min="11020" max="11020" width="9" style="58" customWidth="1"/>
    <col min="11021" max="11021" width="9.33203125" style="58" customWidth="1"/>
    <col min="11022" max="11022" width="12.5" style="58" customWidth="1"/>
    <col min="11023" max="11023" width="15.6640625" style="58" customWidth="1"/>
    <col min="11024" max="11026" width="0" style="58" hidden="1" customWidth="1"/>
    <col min="11027" max="11063" width="10.6640625" style="58" customWidth="1"/>
    <col min="11064" max="11065" width="9.33203125" style="58"/>
    <col min="11066" max="11088" width="10.6640625" style="58" customWidth="1"/>
    <col min="11089" max="11264" width="9.33203125" style="58"/>
    <col min="11265" max="11265" width="8" style="58" customWidth="1"/>
    <col min="11266" max="11266" width="9.33203125" style="58"/>
    <col min="11267" max="11267" width="7.6640625" style="58" customWidth="1"/>
    <col min="11268" max="11268" width="10.1640625" style="58" customWidth="1"/>
    <col min="11269" max="11269" width="19" style="58" customWidth="1"/>
    <col min="11270" max="11270" width="5.83203125" style="58" customWidth="1"/>
    <col min="11271" max="11271" width="2.6640625" style="58" customWidth="1"/>
    <col min="11272" max="11272" width="9.33203125" style="58"/>
    <col min="11273" max="11273" width="1.6640625" style="58" customWidth="1"/>
    <col min="11274" max="11274" width="18.83203125" style="58" customWidth="1"/>
    <col min="11275" max="11275" width="10" style="58" customWidth="1"/>
    <col min="11276" max="11276" width="9" style="58" customWidth="1"/>
    <col min="11277" max="11277" width="9.33203125" style="58" customWidth="1"/>
    <col min="11278" max="11278" width="12.5" style="58" customWidth="1"/>
    <col min="11279" max="11279" width="15.6640625" style="58" customWidth="1"/>
    <col min="11280" max="11282" width="0" style="58" hidden="1" customWidth="1"/>
    <col min="11283" max="11319" width="10.6640625" style="58" customWidth="1"/>
    <col min="11320" max="11321" width="9.33203125" style="58"/>
    <col min="11322" max="11344" width="10.6640625" style="58" customWidth="1"/>
    <col min="11345" max="11520" width="9.33203125" style="58"/>
    <col min="11521" max="11521" width="8" style="58" customWidth="1"/>
    <col min="11522" max="11522" width="9.33203125" style="58"/>
    <col min="11523" max="11523" width="7.6640625" style="58" customWidth="1"/>
    <col min="11524" max="11524" width="10.1640625" style="58" customWidth="1"/>
    <col min="11525" max="11525" width="19" style="58" customWidth="1"/>
    <col min="11526" max="11526" width="5.83203125" style="58" customWidth="1"/>
    <col min="11527" max="11527" width="2.6640625" style="58" customWidth="1"/>
    <col min="11528" max="11528" width="9.33203125" style="58"/>
    <col min="11529" max="11529" width="1.6640625" style="58" customWidth="1"/>
    <col min="11530" max="11530" width="18.83203125" style="58" customWidth="1"/>
    <col min="11531" max="11531" width="10" style="58" customWidth="1"/>
    <col min="11532" max="11532" width="9" style="58" customWidth="1"/>
    <col min="11533" max="11533" width="9.33203125" style="58" customWidth="1"/>
    <col min="11534" max="11534" width="12.5" style="58" customWidth="1"/>
    <col min="11535" max="11535" width="15.6640625" style="58" customWidth="1"/>
    <col min="11536" max="11538" width="0" style="58" hidden="1" customWidth="1"/>
    <col min="11539" max="11575" width="10.6640625" style="58" customWidth="1"/>
    <col min="11576" max="11577" width="9.33203125" style="58"/>
    <col min="11578" max="11600" width="10.6640625" style="58" customWidth="1"/>
    <col min="11601" max="11776" width="9.33203125" style="58"/>
    <col min="11777" max="11777" width="8" style="58" customWidth="1"/>
    <col min="11778" max="11778" width="9.33203125" style="58"/>
    <col min="11779" max="11779" width="7.6640625" style="58" customWidth="1"/>
    <col min="11780" max="11780" width="10.1640625" style="58" customWidth="1"/>
    <col min="11781" max="11781" width="19" style="58" customWidth="1"/>
    <col min="11782" max="11782" width="5.83203125" style="58" customWidth="1"/>
    <col min="11783" max="11783" width="2.6640625" style="58" customWidth="1"/>
    <col min="11784" max="11784" width="9.33203125" style="58"/>
    <col min="11785" max="11785" width="1.6640625" style="58" customWidth="1"/>
    <col min="11786" max="11786" width="18.83203125" style="58" customWidth="1"/>
    <col min="11787" max="11787" width="10" style="58" customWidth="1"/>
    <col min="11788" max="11788" width="9" style="58" customWidth="1"/>
    <col min="11789" max="11789" width="9.33203125" style="58" customWidth="1"/>
    <col min="11790" max="11790" width="12.5" style="58" customWidth="1"/>
    <col min="11791" max="11791" width="15.6640625" style="58" customWidth="1"/>
    <col min="11792" max="11794" width="0" style="58" hidden="1" customWidth="1"/>
    <col min="11795" max="11831" width="10.6640625" style="58" customWidth="1"/>
    <col min="11832" max="11833" width="9.33203125" style="58"/>
    <col min="11834" max="11856" width="10.6640625" style="58" customWidth="1"/>
    <col min="11857" max="12032" width="9.33203125" style="58"/>
    <col min="12033" max="12033" width="8" style="58" customWidth="1"/>
    <col min="12034" max="12034" width="9.33203125" style="58"/>
    <col min="12035" max="12035" width="7.6640625" style="58" customWidth="1"/>
    <col min="12036" max="12036" width="10.1640625" style="58" customWidth="1"/>
    <col min="12037" max="12037" width="19" style="58" customWidth="1"/>
    <col min="12038" max="12038" width="5.83203125" style="58" customWidth="1"/>
    <col min="12039" max="12039" width="2.6640625" style="58" customWidth="1"/>
    <col min="12040" max="12040" width="9.33203125" style="58"/>
    <col min="12041" max="12041" width="1.6640625" style="58" customWidth="1"/>
    <col min="12042" max="12042" width="18.83203125" style="58" customWidth="1"/>
    <col min="12043" max="12043" width="10" style="58" customWidth="1"/>
    <col min="12044" max="12044" width="9" style="58" customWidth="1"/>
    <col min="12045" max="12045" width="9.33203125" style="58" customWidth="1"/>
    <col min="12046" max="12046" width="12.5" style="58" customWidth="1"/>
    <col min="12047" max="12047" width="15.6640625" style="58" customWidth="1"/>
    <col min="12048" max="12050" width="0" style="58" hidden="1" customWidth="1"/>
    <col min="12051" max="12087" width="10.6640625" style="58" customWidth="1"/>
    <col min="12088" max="12089" width="9.33203125" style="58"/>
    <col min="12090" max="12112" width="10.6640625" style="58" customWidth="1"/>
    <col min="12113" max="12288" width="9.33203125" style="58"/>
    <col min="12289" max="12289" width="8" style="58" customWidth="1"/>
    <col min="12290" max="12290" width="9.33203125" style="58"/>
    <col min="12291" max="12291" width="7.6640625" style="58" customWidth="1"/>
    <col min="12292" max="12292" width="10.1640625" style="58" customWidth="1"/>
    <col min="12293" max="12293" width="19" style="58" customWidth="1"/>
    <col min="12294" max="12294" width="5.83203125" style="58" customWidth="1"/>
    <col min="12295" max="12295" width="2.6640625" style="58" customWidth="1"/>
    <col min="12296" max="12296" width="9.33203125" style="58"/>
    <col min="12297" max="12297" width="1.6640625" style="58" customWidth="1"/>
    <col min="12298" max="12298" width="18.83203125" style="58" customWidth="1"/>
    <col min="12299" max="12299" width="10" style="58" customWidth="1"/>
    <col min="12300" max="12300" width="9" style="58" customWidth="1"/>
    <col min="12301" max="12301" width="9.33203125" style="58" customWidth="1"/>
    <col min="12302" max="12302" width="12.5" style="58" customWidth="1"/>
    <col min="12303" max="12303" width="15.6640625" style="58" customWidth="1"/>
    <col min="12304" max="12306" width="0" style="58" hidden="1" customWidth="1"/>
    <col min="12307" max="12343" width="10.6640625" style="58" customWidth="1"/>
    <col min="12344" max="12345" width="9.33203125" style="58"/>
    <col min="12346" max="12368" width="10.6640625" style="58" customWidth="1"/>
    <col min="12369" max="12544" width="9.33203125" style="58"/>
    <col min="12545" max="12545" width="8" style="58" customWidth="1"/>
    <col min="12546" max="12546" width="9.33203125" style="58"/>
    <col min="12547" max="12547" width="7.6640625" style="58" customWidth="1"/>
    <col min="12548" max="12548" width="10.1640625" style="58" customWidth="1"/>
    <col min="12549" max="12549" width="19" style="58" customWidth="1"/>
    <col min="12550" max="12550" width="5.83203125" style="58" customWidth="1"/>
    <col min="12551" max="12551" width="2.6640625" style="58" customWidth="1"/>
    <col min="12552" max="12552" width="9.33203125" style="58"/>
    <col min="12553" max="12553" width="1.6640625" style="58" customWidth="1"/>
    <col min="12554" max="12554" width="18.83203125" style="58" customWidth="1"/>
    <col min="12555" max="12555" width="10" style="58" customWidth="1"/>
    <col min="12556" max="12556" width="9" style="58" customWidth="1"/>
    <col min="12557" max="12557" width="9.33203125" style="58" customWidth="1"/>
    <col min="12558" max="12558" width="12.5" style="58" customWidth="1"/>
    <col min="12559" max="12559" width="15.6640625" style="58" customWidth="1"/>
    <col min="12560" max="12562" width="0" style="58" hidden="1" customWidth="1"/>
    <col min="12563" max="12599" width="10.6640625" style="58" customWidth="1"/>
    <col min="12600" max="12601" width="9.33203125" style="58"/>
    <col min="12602" max="12624" width="10.6640625" style="58" customWidth="1"/>
    <col min="12625" max="12800" width="9.33203125" style="58"/>
    <col min="12801" max="12801" width="8" style="58" customWidth="1"/>
    <col min="12802" max="12802" width="9.33203125" style="58"/>
    <col min="12803" max="12803" width="7.6640625" style="58" customWidth="1"/>
    <col min="12804" max="12804" width="10.1640625" style="58" customWidth="1"/>
    <col min="12805" max="12805" width="19" style="58" customWidth="1"/>
    <col min="12806" max="12806" width="5.83203125" style="58" customWidth="1"/>
    <col min="12807" max="12807" width="2.6640625" style="58" customWidth="1"/>
    <col min="12808" max="12808" width="9.33203125" style="58"/>
    <col min="12809" max="12809" width="1.6640625" style="58" customWidth="1"/>
    <col min="12810" max="12810" width="18.83203125" style="58" customWidth="1"/>
    <col min="12811" max="12811" width="10" style="58" customWidth="1"/>
    <col min="12812" max="12812" width="9" style="58" customWidth="1"/>
    <col min="12813" max="12813" width="9.33203125" style="58" customWidth="1"/>
    <col min="12814" max="12814" width="12.5" style="58" customWidth="1"/>
    <col min="12815" max="12815" width="15.6640625" style="58" customWidth="1"/>
    <col min="12816" max="12818" width="0" style="58" hidden="1" customWidth="1"/>
    <col min="12819" max="12855" width="10.6640625" style="58" customWidth="1"/>
    <col min="12856" max="12857" width="9.33203125" style="58"/>
    <col min="12858" max="12880" width="10.6640625" style="58" customWidth="1"/>
    <col min="12881" max="13056" width="9.33203125" style="58"/>
    <col min="13057" max="13057" width="8" style="58" customWidth="1"/>
    <col min="13058" max="13058" width="9.33203125" style="58"/>
    <col min="13059" max="13059" width="7.6640625" style="58" customWidth="1"/>
    <col min="13060" max="13060" width="10.1640625" style="58" customWidth="1"/>
    <col min="13061" max="13061" width="19" style="58" customWidth="1"/>
    <col min="13062" max="13062" width="5.83203125" style="58" customWidth="1"/>
    <col min="13063" max="13063" width="2.6640625" style="58" customWidth="1"/>
    <col min="13064" max="13064" width="9.33203125" style="58"/>
    <col min="13065" max="13065" width="1.6640625" style="58" customWidth="1"/>
    <col min="13066" max="13066" width="18.83203125" style="58" customWidth="1"/>
    <col min="13067" max="13067" width="10" style="58" customWidth="1"/>
    <col min="13068" max="13068" width="9" style="58" customWidth="1"/>
    <col min="13069" max="13069" width="9.33203125" style="58" customWidth="1"/>
    <col min="13070" max="13070" width="12.5" style="58" customWidth="1"/>
    <col min="13071" max="13071" width="15.6640625" style="58" customWidth="1"/>
    <col min="13072" max="13074" width="0" style="58" hidden="1" customWidth="1"/>
    <col min="13075" max="13111" width="10.6640625" style="58" customWidth="1"/>
    <col min="13112" max="13113" width="9.33203125" style="58"/>
    <col min="13114" max="13136" width="10.6640625" style="58" customWidth="1"/>
    <col min="13137" max="13312" width="9.33203125" style="58"/>
    <col min="13313" max="13313" width="8" style="58" customWidth="1"/>
    <col min="13314" max="13314" width="9.33203125" style="58"/>
    <col min="13315" max="13315" width="7.6640625" style="58" customWidth="1"/>
    <col min="13316" max="13316" width="10.1640625" style="58" customWidth="1"/>
    <col min="13317" max="13317" width="19" style="58" customWidth="1"/>
    <col min="13318" max="13318" width="5.83203125" style="58" customWidth="1"/>
    <col min="13319" max="13319" width="2.6640625" style="58" customWidth="1"/>
    <col min="13320" max="13320" width="9.33203125" style="58"/>
    <col min="13321" max="13321" width="1.6640625" style="58" customWidth="1"/>
    <col min="13322" max="13322" width="18.83203125" style="58" customWidth="1"/>
    <col min="13323" max="13323" width="10" style="58" customWidth="1"/>
    <col min="13324" max="13324" width="9" style="58" customWidth="1"/>
    <col min="13325" max="13325" width="9.33203125" style="58" customWidth="1"/>
    <col min="13326" max="13326" width="12.5" style="58" customWidth="1"/>
    <col min="13327" max="13327" width="15.6640625" style="58" customWidth="1"/>
    <col min="13328" max="13330" width="0" style="58" hidden="1" customWidth="1"/>
    <col min="13331" max="13367" width="10.6640625" style="58" customWidth="1"/>
    <col min="13368" max="13369" width="9.33203125" style="58"/>
    <col min="13370" max="13392" width="10.6640625" style="58" customWidth="1"/>
    <col min="13393" max="13568" width="9.33203125" style="58"/>
    <col min="13569" max="13569" width="8" style="58" customWidth="1"/>
    <col min="13570" max="13570" width="9.33203125" style="58"/>
    <col min="13571" max="13571" width="7.6640625" style="58" customWidth="1"/>
    <col min="13572" max="13572" width="10.1640625" style="58" customWidth="1"/>
    <col min="13573" max="13573" width="19" style="58" customWidth="1"/>
    <col min="13574" max="13574" width="5.83203125" style="58" customWidth="1"/>
    <col min="13575" max="13575" width="2.6640625" style="58" customWidth="1"/>
    <col min="13576" max="13576" width="9.33203125" style="58"/>
    <col min="13577" max="13577" width="1.6640625" style="58" customWidth="1"/>
    <col min="13578" max="13578" width="18.83203125" style="58" customWidth="1"/>
    <col min="13579" max="13579" width="10" style="58" customWidth="1"/>
    <col min="13580" max="13580" width="9" style="58" customWidth="1"/>
    <col min="13581" max="13581" width="9.33203125" style="58" customWidth="1"/>
    <col min="13582" max="13582" width="12.5" style="58" customWidth="1"/>
    <col min="13583" max="13583" width="15.6640625" style="58" customWidth="1"/>
    <col min="13584" max="13586" width="0" style="58" hidden="1" customWidth="1"/>
    <col min="13587" max="13623" width="10.6640625" style="58" customWidth="1"/>
    <col min="13624" max="13625" width="9.33203125" style="58"/>
    <col min="13626" max="13648" width="10.6640625" style="58" customWidth="1"/>
    <col min="13649" max="13824" width="9.33203125" style="58"/>
    <col min="13825" max="13825" width="8" style="58" customWidth="1"/>
    <col min="13826" max="13826" width="9.33203125" style="58"/>
    <col min="13827" max="13827" width="7.6640625" style="58" customWidth="1"/>
    <col min="13828" max="13828" width="10.1640625" style="58" customWidth="1"/>
    <col min="13829" max="13829" width="19" style="58" customWidth="1"/>
    <col min="13830" max="13830" width="5.83203125" style="58" customWidth="1"/>
    <col min="13831" max="13831" width="2.6640625" style="58" customWidth="1"/>
    <col min="13832" max="13832" width="9.33203125" style="58"/>
    <col min="13833" max="13833" width="1.6640625" style="58" customWidth="1"/>
    <col min="13834" max="13834" width="18.83203125" style="58" customWidth="1"/>
    <col min="13835" max="13835" width="10" style="58" customWidth="1"/>
    <col min="13836" max="13836" width="9" style="58" customWidth="1"/>
    <col min="13837" max="13837" width="9.33203125" style="58" customWidth="1"/>
    <col min="13838" max="13838" width="12.5" style="58" customWidth="1"/>
    <col min="13839" max="13839" width="15.6640625" style="58" customWidth="1"/>
    <col min="13840" max="13842" width="0" style="58" hidden="1" customWidth="1"/>
    <col min="13843" max="13879" width="10.6640625" style="58" customWidth="1"/>
    <col min="13880" max="13881" width="9.33203125" style="58"/>
    <col min="13882" max="13904" width="10.6640625" style="58" customWidth="1"/>
    <col min="13905" max="14080" width="9.33203125" style="58"/>
    <col min="14081" max="14081" width="8" style="58" customWidth="1"/>
    <col min="14082" max="14082" width="9.33203125" style="58"/>
    <col min="14083" max="14083" width="7.6640625" style="58" customWidth="1"/>
    <col min="14084" max="14084" width="10.1640625" style="58" customWidth="1"/>
    <col min="14085" max="14085" width="19" style="58" customWidth="1"/>
    <col min="14086" max="14086" width="5.83203125" style="58" customWidth="1"/>
    <col min="14087" max="14087" width="2.6640625" style="58" customWidth="1"/>
    <col min="14088" max="14088" width="9.33203125" style="58"/>
    <col min="14089" max="14089" width="1.6640625" style="58" customWidth="1"/>
    <col min="14090" max="14090" width="18.83203125" style="58" customWidth="1"/>
    <col min="14091" max="14091" width="10" style="58" customWidth="1"/>
    <col min="14092" max="14092" width="9" style="58" customWidth="1"/>
    <col min="14093" max="14093" width="9.33203125" style="58" customWidth="1"/>
    <col min="14094" max="14094" width="12.5" style="58" customWidth="1"/>
    <col min="14095" max="14095" width="15.6640625" style="58" customWidth="1"/>
    <col min="14096" max="14098" width="0" style="58" hidden="1" customWidth="1"/>
    <col min="14099" max="14135" width="10.6640625" style="58" customWidth="1"/>
    <col min="14136" max="14137" width="9.33203125" style="58"/>
    <col min="14138" max="14160" width="10.6640625" style="58" customWidth="1"/>
    <col min="14161" max="14336" width="9.33203125" style="58"/>
    <col min="14337" max="14337" width="8" style="58" customWidth="1"/>
    <col min="14338" max="14338" width="9.33203125" style="58"/>
    <col min="14339" max="14339" width="7.6640625" style="58" customWidth="1"/>
    <col min="14340" max="14340" width="10.1640625" style="58" customWidth="1"/>
    <col min="14341" max="14341" width="19" style="58" customWidth="1"/>
    <col min="14342" max="14342" width="5.83203125" style="58" customWidth="1"/>
    <col min="14343" max="14343" width="2.6640625" style="58" customWidth="1"/>
    <col min="14344" max="14344" width="9.33203125" style="58"/>
    <col min="14345" max="14345" width="1.6640625" style="58" customWidth="1"/>
    <col min="14346" max="14346" width="18.83203125" style="58" customWidth="1"/>
    <col min="14347" max="14347" width="10" style="58" customWidth="1"/>
    <col min="14348" max="14348" width="9" style="58" customWidth="1"/>
    <col min="14349" max="14349" width="9.33203125" style="58" customWidth="1"/>
    <col min="14350" max="14350" width="12.5" style="58" customWidth="1"/>
    <col min="14351" max="14351" width="15.6640625" style="58" customWidth="1"/>
    <col min="14352" max="14354" width="0" style="58" hidden="1" customWidth="1"/>
    <col min="14355" max="14391" width="10.6640625" style="58" customWidth="1"/>
    <col min="14392" max="14393" width="9.33203125" style="58"/>
    <col min="14394" max="14416" width="10.6640625" style="58" customWidth="1"/>
    <col min="14417" max="14592" width="9.33203125" style="58"/>
    <col min="14593" max="14593" width="8" style="58" customWidth="1"/>
    <col min="14594" max="14594" width="9.33203125" style="58"/>
    <col min="14595" max="14595" width="7.6640625" style="58" customWidth="1"/>
    <col min="14596" max="14596" width="10.1640625" style="58" customWidth="1"/>
    <col min="14597" max="14597" width="19" style="58" customWidth="1"/>
    <col min="14598" max="14598" width="5.83203125" style="58" customWidth="1"/>
    <col min="14599" max="14599" width="2.6640625" style="58" customWidth="1"/>
    <col min="14600" max="14600" width="9.33203125" style="58"/>
    <col min="14601" max="14601" width="1.6640625" style="58" customWidth="1"/>
    <col min="14602" max="14602" width="18.83203125" style="58" customWidth="1"/>
    <col min="14603" max="14603" width="10" style="58" customWidth="1"/>
    <col min="14604" max="14604" width="9" style="58" customWidth="1"/>
    <col min="14605" max="14605" width="9.33203125" style="58" customWidth="1"/>
    <col min="14606" max="14606" width="12.5" style="58" customWidth="1"/>
    <col min="14607" max="14607" width="15.6640625" style="58" customWidth="1"/>
    <col min="14608" max="14610" width="0" style="58" hidden="1" customWidth="1"/>
    <col min="14611" max="14647" width="10.6640625" style="58" customWidth="1"/>
    <col min="14648" max="14649" width="9.33203125" style="58"/>
    <col min="14650" max="14672" width="10.6640625" style="58" customWidth="1"/>
    <col min="14673" max="14848" width="9.33203125" style="58"/>
    <col min="14849" max="14849" width="8" style="58" customWidth="1"/>
    <col min="14850" max="14850" width="9.33203125" style="58"/>
    <col min="14851" max="14851" width="7.6640625" style="58" customWidth="1"/>
    <col min="14852" max="14852" width="10.1640625" style="58" customWidth="1"/>
    <col min="14853" max="14853" width="19" style="58" customWidth="1"/>
    <col min="14854" max="14854" width="5.83203125" style="58" customWidth="1"/>
    <col min="14855" max="14855" width="2.6640625" style="58" customWidth="1"/>
    <col min="14856" max="14856" width="9.33203125" style="58"/>
    <col min="14857" max="14857" width="1.6640625" style="58" customWidth="1"/>
    <col min="14858" max="14858" width="18.83203125" style="58" customWidth="1"/>
    <col min="14859" max="14859" width="10" style="58" customWidth="1"/>
    <col min="14860" max="14860" width="9" style="58" customWidth="1"/>
    <col min="14861" max="14861" width="9.33203125" style="58" customWidth="1"/>
    <col min="14862" max="14862" width="12.5" style="58" customWidth="1"/>
    <col min="14863" max="14863" width="15.6640625" style="58" customWidth="1"/>
    <col min="14864" max="14866" width="0" style="58" hidden="1" customWidth="1"/>
    <col min="14867" max="14903" width="10.6640625" style="58" customWidth="1"/>
    <col min="14904" max="14905" width="9.33203125" style="58"/>
    <col min="14906" max="14928" width="10.6640625" style="58" customWidth="1"/>
    <col min="14929" max="15104" width="9.33203125" style="58"/>
    <col min="15105" max="15105" width="8" style="58" customWidth="1"/>
    <col min="15106" max="15106" width="9.33203125" style="58"/>
    <col min="15107" max="15107" width="7.6640625" style="58" customWidth="1"/>
    <col min="15108" max="15108" width="10.1640625" style="58" customWidth="1"/>
    <col min="15109" max="15109" width="19" style="58" customWidth="1"/>
    <col min="15110" max="15110" width="5.83203125" style="58" customWidth="1"/>
    <col min="15111" max="15111" width="2.6640625" style="58" customWidth="1"/>
    <col min="15112" max="15112" width="9.33203125" style="58"/>
    <col min="15113" max="15113" width="1.6640625" style="58" customWidth="1"/>
    <col min="15114" max="15114" width="18.83203125" style="58" customWidth="1"/>
    <col min="15115" max="15115" width="10" style="58" customWidth="1"/>
    <col min="15116" max="15116" width="9" style="58" customWidth="1"/>
    <col min="15117" max="15117" width="9.33203125" style="58" customWidth="1"/>
    <col min="15118" max="15118" width="12.5" style="58" customWidth="1"/>
    <col min="15119" max="15119" width="15.6640625" style="58" customWidth="1"/>
    <col min="15120" max="15122" width="0" style="58" hidden="1" customWidth="1"/>
    <col min="15123" max="15159" width="10.6640625" style="58" customWidth="1"/>
    <col min="15160" max="15161" width="9.33203125" style="58"/>
    <col min="15162" max="15184" width="10.6640625" style="58" customWidth="1"/>
    <col min="15185" max="15360" width="9.33203125" style="58"/>
    <col min="15361" max="15361" width="8" style="58" customWidth="1"/>
    <col min="15362" max="15362" width="9.33203125" style="58"/>
    <col min="15363" max="15363" width="7.6640625" style="58" customWidth="1"/>
    <col min="15364" max="15364" width="10.1640625" style="58" customWidth="1"/>
    <col min="15365" max="15365" width="19" style="58" customWidth="1"/>
    <col min="15366" max="15366" width="5.83203125" style="58" customWidth="1"/>
    <col min="15367" max="15367" width="2.6640625" style="58" customWidth="1"/>
    <col min="15368" max="15368" width="9.33203125" style="58"/>
    <col min="15369" max="15369" width="1.6640625" style="58" customWidth="1"/>
    <col min="15370" max="15370" width="18.83203125" style="58" customWidth="1"/>
    <col min="15371" max="15371" width="10" style="58" customWidth="1"/>
    <col min="15372" max="15372" width="9" style="58" customWidth="1"/>
    <col min="15373" max="15373" width="9.33203125" style="58" customWidth="1"/>
    <col min="15374" max="15374" width="12.5" style="58" customWidth="1"/>
    <col min="15375" max="15375" width="15.6640625" style="58" customWidth="1"/>
    <col min="15376" max="15378" width="0" style="58" hidden="1" customWidth="1"/>
    <col min="15379" max="15415" width="10.6640625" style="58" customWidth="1"/>
    <col min="15416" max="15417" width="9.33203125" style="58"/>
    <col min="15418" max="15440" width="10.6640625" style="58" customWidth="1"/>
    <col min="15441" max="15616" width="9.33203125" style="58"/>
    <col min="15617" max="15617" width="8" style="58" customWidth="1"/>
    <col min="15618" max="15618" width="9.33203125" style="58"/>
    <col min="15619" max="15619" width="7.6640625" style="58" customWidth="1"/>
    <col min="15620" max="15620" width="10.1640625" style="58" customWidth="1"/>
    <col min="15621" max="15621" width="19" style="58" customWidth="1"/>
    <col min="15622" max="15622" width="5.83203125" style="58" customWidth="1"/>
    <col min="15623" max="15623" width="2.6640625" style="58" customWidth="1"/>
    <col min="15624" max="15624" width="9.33203125" style="58"/>
    <col min="15625" max="15625" width="1.6640625" style="58" customWidth="1"/>
    <col min="15626" max="15626" width="18.83203125" style="58" customWidth="1"/>
    <col min="15627" max="15627" width="10" style="58" customWidth="1"/>
    <col min="15628" max="15628" width="9" style="58" customWidth="1"/>
    <col min="15629" max="15629" width="9.33203125" style="58" customWidth="1"/>
    <col min="15630" max="15630" width="12.5" style="58" customWidth="1"/>
    <col min="15631" max="15631" width="15.6640625" style="58" customWidth="1"/>
    <col min="15632" max="15634" width="0" style="58" hidden="1" customWidth="1"/>
    <col min="15635" max="15671" width="10.6640625" style="58" customWidth="1"/>
    <col min="15672" max="15673" width="9.33203125" style="58"/>
    <col min="15674" max="15696" width="10.6640625" style="58" customWidth="1"/>
    <col min="15697" max="15872" width="9.33203125" style="58"/>
    <col min="15873" max="15873" width="8" style="58" customWidth="1"/>
    <col min="15874" max="15874" width="9.33203125" style="58"/>
    <col min="15875" max="15875" width="7.6640625" style="58" customWidth="1"/>
    <col min="15876" max="15876" width="10.1640625" style="58" customWidth="1"/>
    <col min="15877" max="15877" width="19" style="58" customWidth="1"/>
    <col min="15878" max="15878" width="5.83203125" style="58" customWidth="1"/>
    <col min="15879" max="15879" width="2.6640625" style="58" customWidth="1"/>
    <col min="15880" max="15880" width="9.33203125" style="58"/>
    <col min="15881" max="15881" width="1.6640625" style="58" customWidth="1"/>
    <col min="15882" max="15882" width="18.83203125" style="58" customWidth="1"/>
    <col min="15883" max="15883" width="10" style="58" customWidth="1"/>
    <col min="15884" max="15884" width="9" style="58" customWidth="1"/>
    <col min="15885" max="15885" width="9.33203125" style="58" customWidth="1"/>
    <col min="15886" max="15886" width="12.5" style="58" customWidth="1"/>
    <col min="15887" max="15887" width="15.6640625" style="58" customWidth="1"/>
    <col min="15888" max="15890" width="0" style="58" hidden="1" customWidth="1"/>
    <col min="15891" max="15927" width="10.6640625" style="58" customWidth="1"/>
    <col min="15928" max="15929" width="9.33203125" style="58"/>
    <col min="15930" max="15952" width="10.6640625" style="58" customWidth="1"/>
    <col min="15953" max="16128" width="9.33203125" style="58"/>
    <col min="16129" max="16129" width="8" style="58" customWidth="1"/>
    <col min="16130" max="16130" width="9.33203125" style="58"/>
    <col min="16131" max="16131" width="7.6640625" style="58" customWidth="1"/>
    <col min="16132" max="16132" width="10.1640625" style="58" customWidth="1"/>
    <col min="16133" max="16133" width="19" style="58" customWidth="1"/>
    <col min="16134" max="16134" width="5.83203125" style="58" customWidth="1"/>
    <col min="16135" max="16135" width="2.6640625" style="58" customWidth="1"/>
    <col min="16136" max="16136" width="9.33203125" style="58"/>
    <col min="16137" max="16137" width="1.6640625" style="58" customWidth="1"/>
    <col min="16138" max="16138" width="18.83203125" style="58" customWidth="1"/>
    <col min="16139" max="16139" width="10" style="58" customWidth="1"/>
    <col min="16140" max="16140" width="9" style="58" customWidth="1"/>
    <col min="16141" max="16141" width="9.33203125" style="58" customWidth="1"/>
    <col min="16142" max="16142" width="12.5" style="58" customWidth="1"/>
    <col min="16143" max="16143" width="15.6640625" style="58" customWidth="1"/>
    <col min="16144" max="16146" width="0" style="58" hidden="1" customWidth="1"/>
    <col min="16147" max="16183" width="10.6640625" style="58" customWidth="1"/>
    <col min="16184" max="16185" width="9.33203125" style="58"/>
    <col min="16186" max="16208" width="10.6640625" style="58" customWidth="1"/>
    <col min="16209" max="16384" width="9.33203125" style="58"/>
  </cols>
  <sheetData>
    <row r="1" spans="1:29" ht="15.75" x14ac:dyDescent="0.25">
      <c r="A1" s="718" t="s">
        <v>365</v>
      </c>
      <c r="B1" s="718"/>
      <c r="C1" s="718"/>
      <c r="D1" s="718"/>
      <c r="E1" s="718"/>
      <c r="F1" s="718"/>
      <c r="G1" s="718"/>
      <c r="H1" s="718"/>
      <c r="I1" s="718"/>
      <c r="J1" s="718"/>
      <c r="K1" s="718"/>
      <c r="L1" s="718"/>
      <c r="M1" s="718"/>
      <c r="N1" s="718"/>
      <c r="O1" s="718"/>
      <c r="P1" s="42"/>
      <c r="Q1" s="42"/>
      <c r="R1" s="42"/>
      <c r="S1" s="42"/>
      <c r="T1" s="42"/>
      <c r="U1" s="42"/>
      <c r="V1" s="42"/>
      <c r="W1" s="42"/>
      <c r="X1" s="42"/>
      <c r="Y1" s="42"/>
      <c r="Z1" s="42"/>
      <c r="AA1" s="42"/>
      <c r="AB1" s="42"/>
      <c r="AC1" s="42"/>
    </row>
    <row r="2" spans="1:29" ht="15.75" x14ac:dyDescent="0.25">
      <c r="A2" s="43"/>
      <c r="B2" s="43"/>
      <c r="C2" s="43"/>
      <c r="D2" s="43"/>
      <c r="E2" s="43"/>
      <c r="F2" s="43"/>
      <c r="G2" s="43"/>
      <c r="H2" s="43"/>
      <c r="I2" s="43"/>
      <c r="J2" s="43"/>
      <c r="K2" s="43"/>
      <c r="L2" s="43"/>
      <c r="M2" s="43"/>
      <c r="N2" s="43"/>
      <c r="O2" s="43"/>
      <c r="P2" s="42"/>
      <c r="Q2" s="42"/>
      <c r="R2" s="42"/>
      <c r="S2" s="42"/>
      <c r="T2" s="42"/>
      <c r="U2" s="42"/>
      <c r="V2" s="42"/>
      <c r="W2" s="42"/>
      <c r="X2" s="42"/>
      <c r="Y2" s="42"/>
      <c r="Z2" s="42"/>
      <c r="AA2" s="42"/>
      <c r="AB2" s="42"/>
      <c r="AC2" s="42"/>
    </row>
    <row r="3" spans="1:29" ht="54" customHeight="1" thickBot="1" x14ac:dyDescent="0.3">
      <c r="A3" s="719" t="s">
        <v>313</v>
      </c>
      <c r="B3" s="719"/>
      <c r="C3" s="719"/>
      <c r="D3" s="719"/>
      <c r="E3" s="719"/>
      <c r="F3" s="720" t="s">
        <v>366</v>
      </c>
      <c r="G3" s="720"/>
      <c r="H3" s="720"/>
      <c r="I3" s="720"/>
      <c r="J3" s="720"/>
      <c r="K3" s="720"/>
      <c r="L3" s="720"/>
      <c r="M3" s="720"/>
      <c r="N3" s="720"/>
      <c r="O3" s="43"/>
      <c r="P3" s="44"/>
      <c r="Q3" s="44"/>
      <c r="R3" s="44"/>
      <c r="S3" s="44"/>
      <c r="T3" s="44"/>
      <c r="U3" s="44"/>
      <c r="V3" s="44"/>
      <c r="W3" s="44"/>
      <c r="X3" s="44"/>
      <c r="Y3" s="44"/>
      <c r="Z3" s="44"/>
      <c r="AA3" s="44"/>
      <c r="AB3" s="44"/>
      <c r="AC3" s="44"/>
    </row>
    <row r="4" spans="1:29" ht="16.5" customHeight="1" x14ac:dyDescent="0.25">
      <c r="A4" s="45"/>
      <c r="B4" s="45"/>
      <c r="C4" s="45"/>
      <c r="D4" s="45"/>
      <c r="E4" s="46"/>
      <c r="F4" s="47"/>
      <c r="G4" s="47"/>
      <c r="H4" s="47"/>
      <c r="I4" s="47"/>
      <c r="J4" s="47"/>
      <c r="K4" s="47"/>
      <c r="L4" s="47"/>
      <c r="M4" s="47"/>
      <c r="N4" s="47"/>
      <c r="O4" s="43"/>
      <c r="P4" s="44"/>
      <c r="Q4" s="44"/>
      <c r="R4" s="44"/>
      <c r="S4" s="44"/>
      <c r="T4" s="44"/>
      <c r="U4" s="44"/>
      <c r="V4" s="44"/>
      <c r="W4" s="44"/>
      <c r="X4" s="44"/>
      <c r="Y4" s="44"/>
      <c r="Z4" s="44"/>
      <c r="AA4" s="44"/>
      <c r="AB4" s="44"/>
      <c r="AC4" s="44"/>
    </row>
    <row r="5" spans="1:29" ht="16.5" customHeight="1" thickBot="1" x14ac:dyDescent="0.3">
      <c r="A5" s="721" t="s">
        <v>316</v>
      </c>
      <c r="B5" s="721"/>
      <c r="C5" s="721"/>
      <c r="D5" s="48">
        <v>244</v>
      </c>
      <c r="E5" s="49"/>
      <c r="F5" s="47"/>
      <c r="G5" s="47"/>
      <c r="H5" s="47"/>
      <c r="I5" s="47"/>
      <c r="J5" s="47"/>
      <c r="K5" s="47"/>
      <c r="L5" s="47"/>
      <c r="M5" s="47"/>
      <c r="N5" s="47"/>
      <c r="O5" s="43"/>
      <c r="P5" s="44"/>
      <c r="Q5" s="44"/>
      <c r="R5" s="44"/>
      <c r="S5" s="44"/>
      <c r="T5" s="44"/>
      <c r="U5" s="44"/>
      <c r="V5" s="44"/>
      <c r="W5" s="44"/>
      <c r="X5" s="44"/>
      <c r="Y5" s="44"/>
      <c r="Z5" s="44"/>
      <c r="AA5" s="44"/>
      <c r="AB5" s="44"/>
      <c r="AC5" s="44"/>
    </row>
    <row r="6" spans="1:29" ht="16.5" customHeight="1" x14ac:dyDescent="0.25">
      <c r="A6" s="65"/>
      <c r="B6" s="65"/>
      <c r="C6" s="65"/>
      <c r="D6" s="50"/>
      <c r="E6" s="51"/>
      <c r="F6" s="47"/>
      <c r="G6" s="47"/>
      <c r="H6" s="47"/>
      <c r="I6" s="47"/>
      <c r="J6" s="47"/>
      <c r="K6" s="47"/>
      <c r="L6" s="47"/>
      <c r="M6" s="47"/>
      <c r="N6" s="47"/>
      <c r="O6" s="43"/>
      <c r="P6" s="44"/>
      <c r="Q6" s="44"/>
      <c r="R6" s="44"/>
      <c r="S6" s="44"/>
      <c r="T6" s="44"/>
      <c r="U6" s="44"/>
      <c r="V6" s="44"/>
      <c r="W6" s="44"/>
      <c r="X6" s="44"/>
      <c r="Y6" s="44"/>
      <c r="Z6" s="44"/>
      <c r="AA6" s="44"/>
      <c r="AB6" s="44"/>
      <c r="AC6" s="44"/>
    </row>
    <row r="7" spans="1:29" ht="15.75" x14ac:dyDescent="0.25">
      <c r="A7" s="688" t="s">
        <v>367</v>
      </c>
      <c r="B7" s="688"/>
      <c r="C7" s="688"/>
      <c r="D7" s="688"/>
      <c r="E7" s="688"/>
      <c r="F7" s="688"/>
      <c r="G7" s="688"/>
      <c r="H7" s="688"/>
      <c r="I7" s="688"/>
      <c r="J7" s="688"/>
      <c r="K7" s="688"/>
      <c r="L7" s="688"/>
      <c r="M7" s="688"/>
      <c r="N7" s="688"/>
      <c r="O7" s="688"/>
      <c r="P7" s="51"/>
      <c r="Q7" s="51"/>
      <c r="R7" s="51"/>
      <c r="S7" s="51"/>
      <c r="T7" s="51"/>
      <c r="U7" s="51"/>
      <c r="V7" s="51"/>
      <c r="W7" s="51"/>
      <c r="X7" s="51"/>
      <c r="Y7" s="51"/>
      <c r="Z7" s="51"/>
      <c r="AA7" s="51"/>
      <c r="AB7" s="51"/>
      <c r="AC7" s="51"/>
    </row>
    <row r="8" spans="1:29" ht="15.75" x14ac:dyDescent="0.25">
      <c r="A8" s="66"/>
      <c r="B8" s="66"/>
      <c r="C8" s="66"/>
      <c r="D8" s="66"/>
      <c r="E8" s="66"/>
      <c r="F8" s="66"/>
      <c r="G8" s="66"/>
      <c r="H8" s="66"/>
      <c r="I8" s="66"/>
      <c r="J8" s="66"/>
      <c r="K8" s="66"/>
      <c r="L8" s="66"/>
      <c r="M8" s="66"/>
      <c r="N8" s="66"/>
      <c r="O8" s="43"/>
      <c r="P8" s="51"/>
      <c r="Q8" s="51"/>
      <c r="R8" s="51"/>
      <c r="S8" s="51"/>
      <c r="T8" s="51"/>
      <c r="U8" s="51"/>
      <c r="V8" s="51"/>
      <c r="W8" s="51"/>
      <c r="X8" s="51"/>
      <c r="Y8" s="51"/>
      <c r="Z8" s="51"/>
      <c r="AA8" s="51"/>
      <c r="AB8" s="51"/>
      <c r="AC8" s="51"/>
    </row>
    <row r="9" spans="1:29" ht="33" customHeight="1" x14ac:dyDescent="0.25">
      <c r="A9" s="52" t="s">
        <v>319</v>
      </c>
      <c r="B9" s="689" t="s">
        <v>337</v>
      </c>
      <c r="C9" s="689"/>
      <c r="D9" s="689"/>
      <c r="E9" s="689" t="s">
        <v>368</v>
      </c>
      <c r="F9" s="689"/>
      <c r="G9" s="689"/>
      <c r="H9" s="722" t="s">
        <v>369</v>
      </c>
      <c r="I9" s="722"/>
      <c r="J9" s="722"/>
      <c r="K9" s="722" t="s">
        <v>370</v>
      </c>
      <c r="L9" s="722"/>
      <c r="M9" s="722"/>
      <c r="N9" s="722" t="s">
        <v>371</v>
      </c>
      <c r="O9" s="722"/>
      <c r="P9" s="722"/>
      <c r="Q9" s="43"/>
      <c r="R9" s="43"/>
      <c r="S9" s="43"/>
      <c r="T9" s="43"/>
      <c r="U9" s="43"/>
      <c r="V9" s="43"/>
      <c r="W9" s="43"/>
      <c r="X9" s="43"/>
      <c r="Y9" s="43"/>
      <c r="Z9" s="43"/>
      <c r="AA9" s="43"/>
      <c r="AB9" s="43"/>
      <c r="AC9" s="43"/>
    </row>
    <row r="10" spans="1:29" ht="15.75" x14ac:dyDescent="0.25">
      <c r="A10" s="52">
        <v>1</v>
      </c>
      <c r="B10" s="689">
        <v>2</v>
      </c>
      <c r="C10" s="689"/>
      <c r="D10" s="689"/>
      <c r="E10" s="689">
        <v>3</v>
      </c>
      <c r="F10" s="689"/>
      <c r="G10" s="689"/>
      <c r="H10" s="689">
        <v>4</v>
      </c>
      <c r="I10" s="689"/>
      <c r="J10" s="689"/>
      <c r="K10" s="689">
        <v>5</v>
      </c>
      <c r="L10" s="689"/>
      <c r="M10" s="689"/>
      <c r="N10" s="689">
        <v>6</v>
      </c>
      <c r="O10" s="689"/>
      <c r="P10" s="689"/>
      <c r="Q10" s="43"/>
      <c r="R10" s="43"/>
      <c r="S10" s="43"/>
      <c r="T10" s="43"/>
      <c r="U10" s="43"/>
      <c r="V10" s="43"/>
      <c r="W10" s="43"/>
      <c r="X10" s="43"/>
      <c r="Y10" s="43"/>
      <c r="Z10" s="43"/>
      <c r="AA10" s="43"/>
      <c r="AB10" s="43"/>
      <c r="AC10" s="43"/>
    </row>
    <row r="11" spans="1:29" ht="15.75" x14ac:dyDescent="0.25">
      <c r="A11" s="69">
        <v>1</v>
      </c>
      <c r="B11" s="689" t="s">
        <v>372</v>
      </c>
      <c r="C11" s="689"/>
      <c r="D11" s="689"/>
      <c r="E11" s="689">
        <v>1</v>
      </c>
      <c r="F11" s="689"/>
      <c r="G11" s="689"/>
      <c r="H11" s="689">
        <v>12</v>
      </c>
      <c r="I11" s="689"/>
      <c r="J11" s="689"/>
      <c r="K11" s="710">
        <f>N11/H11</f>
        <v>9800</v>
      </c>
      <c r="L11" s="710"/>
      <c r="M11" s="710"/>
      <c r="N11" s="618">
        <v>117600</v>
      </c>
      <c r="O11" s="618"/>
      <c r="P11" s="618"/>
      <c r="Q11" s="43"/>
      <c r="R11" s="43"/>
      <c r="S11" s="43"/>
      <c r="T11" s="43"/>
      <c r="U11" s="43"/>
      <c r="V11" s="43"/>
      <c r="W11" s="43"/>
      <c r="X11" s="43"/>
      <c r="Y11" s="43"/>
      <c r="Z11" s="43"/>
      <c r="AA11" s="43"/>
      <c r="AB11" s="43"/>
      <c r="AC11" s="43"/>
    </row>
    <row r="12" spans="1:29" ht="15.75" hidden="1" x14ac:dyDescent="0.25">
      <c r="A12" s="52"/>
      <c r="B12" s="689"/>
      <c r="C12" s="689"/>
      <c r="D12" s="689"/>
      <c r="E12" s="689"/>
      <c r="F12" s="689"/>
      <c r="G12" s="689"/>
      <c r="H12" s="689"/>
      <c r="I12" s="689"/>
      <c r="J12" s="689"/>
      <c r="K12" s="710"/>
      <c r="L12" s="710"/>
      <c r="M12" s="710"/>
      <c r="N12" s="710"/>
      <c r="O12" s="710"/>
      <c r="P12" s="710"/>
      <c r="Q12" s="43"/>
      <c r="R12" s="43"/>
      <c r="S12" s="43"/>
      <c r="T12" s="43"/>
      <c r="U12" s="43"/>
      <c r="V12" s="43"/>
      <c r="W12" s="43"/>
      <c r="X12" s="43"/>
      <c r="Y12" s="43"/>
      <c r="Z12" s="43"/>
      <c r="AA12" s="43"/>
      <c r="AB12" s="43"/>
      <c r="AC12" s="43"/>
    </row>
    <row r="13" spans="1:29" s="54" customFormat="1" ht="15.75" x14ac:dyDescent="0.25">
      <c r="A13" s="53"/>
      <c r="B13" s="677" t="s">
        <v>334</v>
      </c>
      <c r="C13" s="678"/>
      <c r="D13" s="679"/>
      <c r="E13" s="676"/>
      <c r="F13" s="676"/>
      <c r="G13" s="676"/>
      <c r="H13" s="676" t="s">
        <v>34</v>
      </c>
      <c r="I13" s="676"/>
      <c r="J13" s="676"/>
      <c r="K13" s="711" t="s">
        <v>34</v>
      </c>
      <c r="L13" s="711"/>
      <c r="M13" s="711"/>
      <c r="N13" s="711">
        <f>SUM(N11)</f>
        <v>117600</v>
      </c>
      <c r="O13" s="711"/>
      <c r="P13" s="711"/>
    </row>
    <row r="15" spans="1:29" s="43" customFormat="1" ht="15.75" hidden="1" x14ac:dyDescent="0.25">
      <c r="A15" s="688" t="s">
        <v>442</v>
      </c>
      <c r="B15" s="688"/>
      <c r="C15" s="688"/>
      <c r="D15" s="688"/>
      <c r="E15" s="688"/>
      <c r="F15" s="688"/>
      <c r="G15" s="688"/>
      <c r="H15" s="688"/>
      <c r="I15" s="688"/>
      <c r="J15" s="688"/>
      <c r="K15" s="688"/>
      <c r="L15" s="688"/>
      <c r="M15" s="688"/>
      <c r="N15" s="688"/>
      <c r="O15" s="688"/>
    </row>
    <row r="16" spans="1:29" s="43" customFormat="1" ht="15.75" hidden="1" x14ac:dyDescent="0.25"/>
    <row r="17" spans="1:29" s="43" customFormat="1" ht="34.5" hidden="1" customHeight="1" x14ac:dyDescent="0.25">
      <c r="A17" s="59" t="s">
        <v>319</v>
      </c>
      <c r="B17" s="712" t="s">
        <v>337</v>
      </c>
      <c r="C17" s="713"/>
      <c r="D17" s="713"/>
      <c r="E17" s="713"/>
      <c r="F17" s="713"/>
      <c r="G17" s="713"/>
      <c r="H17" s="713"/>
      <c r="I17" s="714"/>
      <c r="J17" s="715" t="s">
        <v>398</v>
      </c>
      <c r="K17" s="716"/>
      <c r="L17" s="715" t="s">
        <v>399</v>
      </c>
      <c r="M17" s="717"/>
      <c r="N17" s="716"/>
    </row>
    <row r="18" spans="1:29" s="43" customFormat="1" ht="15.75" hidden="1" x14ac:dyDescent="0.25">
      <c r="A18" s="52" t="s">
        <v>391</v>
      </c>
      <c r="B18" s="707" t="s">
        <v>443</v>
      </c>
      <c r="C18" s="708"/>
      <c r="D18" s="708"/>
      <c r="E18" s="708"/>
      <c r="F18" s="708"/>
      <c r="G18" s="708"/>
      <c r="H18" s="708"/>
      <c r="I18" s="709"/>
      <c r="J18" s="689" t="s">
        <v>34</v>
      </c>
      <c r="K18" s="689"/>
      <c r="L18" s="710"/>
      <c r="M18" s="710"/>
      <c r="N18" s="710"/>
    </row>
    <row r="19" spans="1:29" s="43" customFormat="1" ht="15.75" hidden="1" x14ac:dyDescent="0.25">
      <c r="A19" s="52" t="s">
        <v>391</v>
      </c>
      <c r="B19" s="707" t="s">
        <v>400</v>
      </c>
      <c r="C19" s="708"/>
      <c r="D19" s="708"/>
      <c r="E19" s="708"/>
      <c r="F19" s="708"/>
      <c r="G19" s="708"/>
      <c r="H19" s="708"/>
      <c r="I19" s="709"/>
      <c r="J19" s="689">
        <v>12</v>
      </c>
      <c r="K19" s="689"/>
      <c r="L19" s="710"/>
      <c r="M19" s="710"/>
      <c r="N19" s="710"/>
    </row>
    <row r="20" spans="1:29" s="43" customFormat="1" ht="15.75" hidden="1" x14ac:dyDescent="0.25">
      <c r="A20" s="52" t="s">
        <v>187</v>
      </c>
      <c r="B20" s="707" t="s">
        <v>402</v>
      </c>
      <c r="C20" s="708"/>
      <c r="D20" s="708"/>
      <c r="E20" s="708"/>
      <c r="F20" s="708"/>
      <c r="G20" s="708"/>
      <c r="H20" s="708"/>
      <c r="I20" s="709"/>
      <c r="J20" s="689">
        <v>12</v>
      </c>
      <c r="K20" s="689"/>
      <c r="L20" s="710"/>
      <c r="M20" s="710"/>
      <c r="N20" s="710"/>
    </row>
    <row r="21" spans="1:29" s="43" customFormat="1" ht="15.75" hidden="1" x14ac:dyDescent="0.25">
      <c r="A21" s="52" t="s">
        <v>401</v>
      </c>
      <c r="B21" s="707" t="s">
        <v>404</v>
      </c>
      <c r="C21" s="708"/>
      <c r="D21" s="708"/>
      <c r="E21" s="708"/>
      <c r="F21" s="708"/>
      <c r="G21" s="708"/>
      <c r="H21" s="708"/>
      <c r="I21" s="709"/>
      <c r="J21" s="689">
        <v>12</v>
      </c>
      <c r="K21" s="689"/>
      <c r="L21" s="710"/>
      <c r="M21" s="710"/>
      <c r="N21" s="710"/>
    </row>
    <row r="22" spans="1:29" s="43" customFormat="1" ht="15.75" hidden="1" x14ac:dyDescent="0.25">
      <c r="A22" s="52" t="s">
        <v>403</v>
      </c>
      <c r="B22" s="707" t="s">
        <v>444</v>
      </c>
      <c r="C22" s="708"/>
      <c r="D22" s="708"/>
      <c r="E22" s="708"/>
      <c r="F22" s="708"/>
      <c r="G22" s="708"/>
      <c r="H22" s="708"/>
      <c r="I22" s="709"/>
      <c r="J22" s="689">
        <v>1</v>
      </c>
      <c r="K22" s="689"/>
      <c r="L22" s="710"/>
      <c r="M22" s="710"/>
      <c r="N22" s="710"/>
    </row>
    <row r="23" spans="1:29" s="43" customFormat="1" ht="20.25" hidden="1" customHeight="1" x14ac:dyDescent="0.25">
      <c r="A23" s="52" t="s">
        <v>405</v>
      </c>
      <c r="B23" s="707" t="s">
        <v>445</v>
      </c>
      <c r="C23" s="708"/>
      <c r="D23" s="708"/>
      <c r="E23" s="708"/>
      <c r="F23" s="708"/>
      <c r="G23" s="708"/>
      <c r="H23" s="708"/>
      <c r="I23" s="709"/>
      <c r="J23" s="689">
        <v>1</v>
      </c>
      <c r="K23" s="689"/>
      <c r="L23" s="710"/>
      <c r="M23" s="710"/>
      <c r="N23" s="710"/>
    </row>
    <row r="24" spans="1:29" s="43" customFormat="1" ht="20.25" hidden="1" customHeight="1" x14ac:dyDescent="0.25">
      <c r="A24" s="52" t="s">
        <v>406</v>
      </c>
      <c r="B24" s="707" t="s">
        <v>446</v>
      </c>
      <c r="C24" s="708"/>
      <c r="D24" s="708"/>
      <c r="E24" s="708"/>
      <c r="F24" s="708"/>
      <c r="G24" s="708"/>
      <c r="H24" s="708"/>
      <c r="I24" s="709"/>
      <c r="J24" s="689">
        <v>1</v>
      </c>
      <c r="K24" s="689"/>
      <c r="L24" s="710"/>
      <c r="M24" s="710"/>
      <c r="N24" s="710"/>
    </row>
    <row r="25" spans="1:29" s="43" customFormat="1" ht="20.25" hidden="1" customHeight="1" x14ac:dyDescent="0.25">
      <c r="A25" s="52" t="s">
        <v>407</v>
      </c>
      <c r="B25" s="707"/>
      <c r="C25" s="708"/>
      <c r="D25" s="708"/>
      <c r="E25" s="708"/>
      <c r="F25" s="708"/>
      <c r="G25" s="708"/>
      <c r="H25" s="708"/>
      <c r="I25" s="709"/>
      <c r="J25" s="689"/>
      <c r="K25" s="689"/>
      <c r="L25" s="710"/>
      <c r="M25" s="710"/>
      <c r="N25" s="710"/>
    </row>
    <row r="26" spans="1:29" s="43" customFormat="1" ht="20.25" hidden="1" customHeight="1" x14ac:dyDescent="0.25">
      <c r="A26" s="52" t="s">
        <v>408</v>
      </c>
      <c r="B26" s="707"/>
      <c r="C26" s="708"/>
      <c r="D26" s="708"/>
      <c r="E26" s="708"/>
      <c r="F26" s="708"/>
      <c r="G26" s="708"/>
      <c r="H26" s="708"/>
      <c r="I26" s="709"/>
      <c r="J26" s="689"/>
      <c r="K26" s="689"/>
      <c r="L26" s="710"/>
      <c r="M26" s="710"/>
      <c r="N26" s="710"/>
    </row>
    <row r="27" spans="1:29" s="43" customFormat="1" ht="15.75" hidden="1" x14ac:dyDescent="0.25">
      <c r="A27" s="52" t="s">
        <v>409</v>
      </c>
      <c r="B27" s="707"/>
      <c r="C27" s="708"/>
      <c r="D27" s="708"/>
      <c r="E27" s="708"/>
      <c r="F27" s="708"/>
      <c r="G27" s="708"/>
      <c r="H27" s="708"/>
      <c r="I27" s="709"/>
      <c r="J27" s="689"/>
      <c r="K27" s="689"/>
      <c r="L27" s="710"/>
      <c r="M27" s="710"/>
      <c r="N27" s="710"/>
    </row>
    <row r="28" spans="1:29" s="54" customFormat="1" ht="15.75" hidden="1" x14ac:dyDescent="0.25">
      <c r="A28" s="53"/>
      <c r="B28" s="677" t="s">
        <v>334</v>
      </c>
      <c r="C28" s="678"/>
      <c r="D28" s="678"/>
      <c r="E28" s="678"/>
      <c r="F28" s="678"/>
      <c r="G28" s="678"/>
      <c r="H28" s="678"/>
      <c r="I28" s="679"/>
      <c r="J28" s="676" t="s">
        <v>34</v>
      </c>
      <c r="K28" s="676"/>
      <c r="L28" s="711">
        <f>SUM(L18:N27)</f>
        <v>0</v>
      </c>
      <c r="M28" s="711"/>
      <c r="N28" s="711"/>
    </row>
    <row r="29" spans="1:29" hidden="1" x14ac:dyDescent="0.2"/>
    <row r="30" spans="1:29" hidden="1" x14ac:dyDescent="0.2"/>
    <row r="32" spans="1:29" ht="15.75" x14ac:dyDescent="0.25">
      <c r="A32" s="688" t="s">
        <v>373</v>
      </c>
      <c r="B32" s="688"/>
      <c r="C32" s="688"/>
      <c r="D32" s="688"/>
      <c r="E32" s="688"/>
      <c r="F32" s="688"/>
      <c r="G32" s="688"/>
      <c r="H32" s="688"/>
      <c r="I32" s="688"/>
      <c r="J32" s="688"/>
      <c r="K32" s="688"/>
      <c r="L32" s="688"/>
      <c r="M32" s="688"/>
      <c r="N32" s="688"/>
      <c r="O32" s="688"/>
      <c r="P32" s="43"/>
      <c r="Q32" s="43"/>
      <c r="R32" s="43"/>
      <c r="S32" s="43"/>
      <c r="T32" s="43"/>
      <c r="U32" s="43"/>
      <c r="V32" s="43"/>
      <c r="W32" s="43"/>
      <c r="X32" s="43"/>
      <c r="Y32" s="43"/>
      <c r="Z32" s="43"/>
      <c r="AA32" s="43"/>
      <c r="AB32" s="43"/>
      <c r="AC32" s="43"/>
    </row>
    <row r="33" spans="1:18" x14ac:dyDescent="0.2">
      <c r="Q33" s="144"/>
      <c r="R33" s="144"/>
    </row>
    <row r="34" spans="1:18" ht="31.5" customHeight="1" x14ac:dyDescent="0.2">
      <c r="A34" s="695" t="s">
        <v>319</v>
      </c>
      <c r="B34" s="696"/>
      <c r="C34" s="695" t="s">
        <v>337</v>
      </c>
      <c r="D34" s="699"/>
      <c r="E34" s="699"/>
      <c r="F34" s="699"/>
      <c r="G34" s="699"/>
      <c r="H34" s="699"/>
      <c r="I34" s="699"/>
      <c r="J34" s="696"/>
      <c r="K34" s="701" t="s">
        <v>374</v>
      </c>
      <c r="L34" s="702"/>
      <c r="M34" s="703"/>
      <c r="N34" s="668" t="s">
        <v>476</v>
      </c>
      <c r="O34" s="668" t="s">
        <v>498</v>
      </c>
      <c r="P34" s="668" t="s">
        <v>515</v>
      </c>
      <c r="Q34" s="667"/>
      <c r="R34" s="667"/>
    </row>
    <row r="35" spans="1:18" ht="15.75" customHeight="1" x14ac:dyDescent="0.2">
      <c r="A35" s="697"/>
      <c r="B35" s="698"/>
      <c r="C35" s="697"/>
      <c r="D35" s="700"/>
      <c r="E35" s="700"/>
      <c r="F35" s="700"/>
      <c r="G35" s="700"/>
      <c r="H35" s="700"/>
      <c r="I35" s="700"/>
      <c r="J35" s="698"/>
      <c r="K35" s="704"/>
      <c r="L35" s="705"/>
      <c r="M35" s="706"/>
      <c r="N35" s="669"/>
      <c r="O35" s="669"/>
      <c r="P35" s="669"/>
      <c r="Q35" s="144"/>
      <c r="R35" s="144"/>
    </row>
    <row r="36" spans="1:18" ht="30.75" customHeight="1" x14ac:dyDescent="0.25">
      <c r="A36" s="670">
        <v>1</v>
      </c>
      <c r="B36" s="670"/>
      <c r="C36" s="692" t="s">
        <v>470</v>
      </c>
      <c r="D36" s="693"/>
      <c r="E36" s="693"/>
      <c r="F36" s="693"/>
      <c r="G36" s="693"/>
      <c r="H36" s="693"/>
      <c r="I36" s="693"/>
      <c r="J36" s="694"/>
      <c r="K36" s="689" t="s">
        <v>34</v>
      </c>
      <c r="L36" s="689"/>
      <c r="M36" s="689"/>
      <c r="N36" s="145">
        <v>195200</v>
      </c>
      <c r="O36" s="145">
        <v>0</v>
      </c>
      <c r="P36" s="146">
        <v>0</v>
      </c>
    </row>
    <row r="37" spans="1:18" ht="15.75" x14ac:dyDescent="0.25">
      <c r="A37" s="670">
        <v>2</v>
      </c>
      <c r="B37" s="670"/>
      <c r="C37" s="670" t="s">
        <v>375</v>
      </c>
      <c r="D37" s="670"/>
      <c r="E37" s="670"/>
      <c r="F37" s="670"/>
      <c r="G37" s="670"/>
      <c r="H37" s="670"/>
      <c r="I37" s="670"/>
      <c r="J37" s="670"/>
      <c r="K37" s="689">
        <v>1</v>
      </c>
      <c r="L37" s="689"/>
      <c r="M37" s="689"/>
      <c r="N37" s="145">
        <f>1049171.78+30828.22</f>
        <v>1080000</v>
      </c>
      <c r="O37" s="145">
        <v>540000</v>
      </c>
      <c r="P37" s="146">
        <v>540000</v>
      </c>
    </row>
    <row r="38" spans="1:18" ht="15.75" hidden="1" x14ac:dyDescent="0.25">
      <c r="A38" s="670"/>
      <c r="B38" s="670"/>
      <c r="C38" s="670"/>
      <c r="D38" s="670"/>
      <c r="E38" s="670"/>
      <c r="F38" s="670"/>
      <c r="G38" s="670"/>
      <c r="H38" s="670"/>
      <c r="I38" s="670"/>
      <c r="J38" s="670"/>
      <c r="K38" s="689"/>
      <c r="L38" s="689"/>
      <c r="M38" s="689"/>
      <c r="N38" s="691"/>
      <c r="O38" s="691"/>
      <c r="P38" s="147"/>
    </row>
    <row r="39" spans="1:18" ht="15.75" hidden="1" x14ac:dyDescent="0.25">
      <c r="A39" s="670">
        <v>4</v>
      </c>
      <c r="B39" s="670"/>
      <c r="C39" s="670"/>
      <c r="D39" s="670"/>
      <c r="E39" s="670"/>
      <c r="F39" s="670"/>
      <c r="G39" s="670"/>
      <c r="H39" s="670"/>
      <c r="I39" s="670"/>
      <c r="J39" s="670"/>
      <c r="K39" s="690"/>
      <c r="L39" s="690"/>
      <c r="M39" s="690"/>
      <c r="N39" s="691"/>
      <c r="O39" s="691"/>
      <c r="P39" s="147"/>
    </row>
    <row r="40" spans="1:18" ht="15.75" hidden="1" x14ac:dyDescent="0.25">
      <c r="A40" s="670"/>
      <c r="B40" s="670"/>
      <c r="C40" s="670"/>
      <c r="D40" s="670"/>
      <c r="E40" s="670"/>
      <c r="F40" s="670"/>
      <c r="G40" s="670"/>
      <c r="H40" s="670"/>
      <c r="I40" s="670"/>
      <c r="J40" s="670"/>
      <c r="K40" s="689"/>
      <c r="L40" s="689"/>
      <c r="M40" s="689"/>
      <c r="N40" s="691"/>
      <c r="O40" s="691"/>
      <c r="P40" s="147"/>
    </row>
    <row r="41" spans="1:18" s="54" customFormat="1" ht="15.75" x14ac:dyDescent="0.25">
      <c r="A41" s="676"/>
      <c r="B41" s="676"/>
      <c r="C41" s="677" t="s">
        <v>334</v>
      </c>
      <c r="D41" s="678"/>
      <c r="E41" s="678"/>
      <c r="F41" s="678"/>
      <c r="G41" s="678"/>
      <c r="H41" s="678"/>
      <c r="I41" s="678"/>
      <c r="J41" s="679"/>
      <c r="K41" s="676" t="s">
        <v>34</v>
      </c>
      <c r="L41" s="676"/>
      <c r="M41" s="676"/>
      <c r="N41" s="148">
        <f>SUM(N36:N40)</f>
        <v>1275200</v>
      </c>
      <c r="O41" s="148">
        <f>SUM(O36:O40)</f>
        <v>540000</v>
      </c>
      <c r="P41" s="148">
        <f>SUM(P36:P40)</f>
        <v>540000</v>
      </c>
    </row>
    <row r="42" spans="1:18" ht="15.75" x14ac:dyDescent="0.25">
      <c r="A42" s="43"/>
      <c r="B42" s="43"/>
      <c r="C42" s="43"/>
      <c r="D42" s="43"/>
      <c r="E42" s="43"/>
      <c r="F42" s="43"/>
      <c r="G42" s="43"/>
      <c r="H42" s="43"/>
      <c r="I42" s="43"/>
      <c r="J42" s="43"/>
      <c r="K42" s="43"/>
      <c r="L42" s="43"/>
      <c r="M42" s="43"/>
      <c r="N42" s="43"/>
      <c r="O42" s="43"/>
    </row>
    <row r="43" spans="1:18" ht="15.75" hidden="1" x14ac:dyDescent="0.25">
      <c r="A43" s="688" t="s">
        <v>376</v>
      </c>
      <c r="B43" s="688"/>
      <c r="C43" s="688"/>
      <c r="D43" s="688"/>
      <c r="E43" s="688"/>
      <c r="F43" s="688"/>
      <c r="G43" s="688"/>
      <c r="H43" s="688"/>
      <c r="I43" s="688"/>
      <c r="J43" s="688"/>
      <c r="K43" s="688"/>
      <c r="L43" s="688"/>
      <c r="M43" s="688"/>
      <c r="N43" s="688"/>
      <c r="O43" s="688"/>
    </row>
    <row r="44" spans="1:18" ht="15.75" hidden="1" x14ac:dyDescent="0.25">
      <c r="A44" s="43"/>
      <c r="B44" s="43"/>
      <c r="C44" s="43"/>
      <c r="D44" s="43"/>
      <c r="E44" s="43"/>
      <c r="F44" s="43"/>
      <c r="G44" s="43"/>
      <c r="H44" s="43"/>
      <c r="I44" s="43"/>
      <c r="J44" s="43"/>
      <c r="K44" s="43"/>
      <c r="L44" s="43"/>
      <c r="M44" s="43"/>
      <c r="N44" s="43"/>
      <c r="O44" s="43"/>
    </row>
    <row r="45" spans="1:18" ht="15.75" hidden="1" x14ac:dyDescent="0.25">
      <c r="A45" s="689" t="s">
        <v>319</v>
      </c>
      <c r="B45" s="689"/>
      <c r="C45" s="689" t="s">
        <v>337</v>
      </c>
      <c r="D45" s="689"/>
      <c r="E45" s="689"/>
      <c r="F45" s="689"/>
      <c r="G45" s="689"/>
      <c r="H45" s="689"/>
      <c r="I45" s="689"/>
      <c r="J45" s="689"/>
      <c r="K45" s="671" t="s">
        <v>374</v>
      </c>
      <c r="L45" s="672"/>
      <c r="M45" s="673"/>
      <c r="N45" s="671" t="s">
        <v>377</v>
      </c>
      <c r="O45" s="673"/>
    </row>
    <row r="46" spans="1:18" ht="15.75" hidden="1" x14ac:dyDescent="0.25">
      <c r="A46" s="670">
        <v>1</v>
      </c>
      <c r="B46" s="670"/>
      <c r="C46" s="670"/>
      <c r="D46" s="670"/>
      <c r="E46" s="670"/>
      <c r="F46" s="670"/>
      <c r="G46" s="670"/>
      <c r="H46" s="670"/>
      <c r="I46" s="670"/>
      <c r="J46" s="670"/>
      <c r="K46" s="671"/>
      <c r="L46" s="672"/>
      <c r="M46" s="673"/>
      <c r="N46" s="674"/>
      <c r="O46" s="675"/>
    </row>
    <row r="47" spans="1:18" ht="15.75" hidden="1" x14ac:dyDescent="0.25">
      <c r="A47" s="670">
        <v>2</v>
      </c>
      <c r="B47" s="670"/>
      <c r="C47" s="670"/>
      <c r="D47" s="670"/>
      <c r="E47" s="670"/>
      <c r="F47" s="670"/>
      <c r="G47" s="670"/>
      <c r="H47" s="670"/>
      <c r="I47" s="670"/>
      <c r="J47" s="670"/>
      <c r="K47" s="685"/>
      <c r="L47" s="686"/>
      <c r="M47" s="687"/>
      <c r="N47" s="674"/>
      <c r="O47" s="675"/>
    </row>
    <row r="48" spans="1:18" ht="15.75" hidden="1" x14ac:dyDescent="0.25">
      <c r="A48" s="670"/>
      <c r="B48" s="670"/>
      <c r="C48" s="670"/>
      <c r="D48" s="670"/>
      <c r="E48" s="670"/>
      <c r="F48" s="670"/>
      <c r="G48" s="670"/>
      <c r="H48" s="670"/>
      <c r="I48" s="670"/>
      <c r="J48" s="670"/>
      <c r="K48" s="671"/>
      <c r="L48" s="672"/>
      <c r="M48" s="673"/>
      <c r="N48" s="674"/>
      <c r="O48" s="675"/>
    </row>
    <row r="49" spans="1:15" ht="15.75" hidden="1" x14ac:dyDescent="0.25">
      <c r="A49" s="676"/>
      <c r="B49" s="676"/>
      <c r="C49" s="677" t="s">
        <v>334</v>
      </c>
      <c r="D49" s="678"/>
      <c r="E49" s="678"/>
      <c r="F49" s="678"/>
      <c r="G49" s="678"/>
      <c r="H49" s="678"/>
      <c r="I49" s="678"/>
      <c r="J49" s="679"/>
      <c r="K49" s="680" t="s">
        <v>34</v>
      </c>
      <c r="L49" s="681"/>
      <c r="M49" s="682"/>
      <c r="N49" s="683">
        <f>SUM(N46:O48)</f>
        <v>0</v>
      </c>
      <c r="O49" s="684"/>
    </row>
    <row r="50" spans="1:15" ht="15.75" x14ac:dyDescent="0.25">
      <c r="A50" s="43"/>
      <c r="B50" s="43"/>
      <c r="C50" s="43"/>
      <c r="D50" s="43"/>
      <c r="E50" s="43"/>
      <c r="F50" s="43"/>
      <c r="G50" s="43"/>
      <c r="H50" s="43"/>
      <c r="I50" s="43"/>
      <c r="J50" s="43"/>
      <c r="K50" s="43"/>
      <c r="L50" s="43"/>
      <c r="M50" s="43"/>
      <c r="N50" s="43"/>
      <c r="O50" s="43"/>
    </row>
  </sheetData>
  <mergeCells count="117">
    <mergeCell ref="A1:O1"/>
    <mergeCell ref="A3:E3"/>
    <mergeCell ref="F3:N3"/>
    <mergeCell ref="A5:C5"/>
    <mergeCell ref="A7:O7"/>
    <mergeCell ref="B9:D9"/>
    <mergeCell ref="E9:G9"/>
    <mergeCell ref="H9:J9"/>
    <mergeCell ref="K9:M9"/>
    <mergeCell ref="N9:P9"/>
    <mergeCell ref="B10:D10"/>
    <mergeCell ref="E10:G10"/>
    <mergeCell ref="H10:J10"/>
    <mergeCell ref="K10:M10"/>
    <mergeCell ref="N10:P10"/>
    <mergeCell ref="B11:D11"/>
    <mergeCell ref="E11:G11"/>
    <mergeCell ref="H11:J11"/>
    <mergeCell ref="K11:M11"/>
    <mergeCell ref="N11:P11"/>
    <mergeCell ref="B12:D12"/>
    <mergeCell ref="E12:G12"/>
    <mergeCell ref="H12:J12"/>
    <mergeCell ref="K12:M12"/>
    <mergeCell ref="N12:P12"/>
    <mergeCell ref="B13:D13"/>
    <mergeCell ref="E13:G13"/>
    <mergeCell ref="H13:J13"/>
    <mergeCell ref="K13:M13"/>
    <mergeCell ref="N13:P13"/>
    <mergeCell ref="B19:I19"/>
    <mergeCell ref="J19:K19"/>
    <mergeCell ref="L19:N19"/>
    <mergeCell ref="B20:I20"/>
    <mergeCell ref="J20:K20"/>
    <mergeCell ref="L20:N20"/>
    <mergeCell ref="A15:O15"/>
    <mergeCell ref="B17:I17"/>
    <mergeCell ref="J17:K17"/>
    <mergeCell ref="L17:N17"/>
    <mergeCell ref="B18:I18"/>
    <mergeCell ref="J18:K18"/>
    <mergeCell ref="L18:N18"/>
    <mergeCell ref="B23:I23"/>
    <mergeCell ref="J23:K23"/>
    <mergeCell ref="L23:N23"/>
    <mergeCell ref="B24:I24"/>
    <mergeCell ref="J24:K24"/>
    <mergeCell ref="L24:N24"/>
    <mergeCell ref="B21:I21"/>
    <mergeCell ref="J21:K21"/>
    <mergeCell ref="L21:N21"/>
    <mergeCell ref="B22:I22"/>
    <mergeCell ref="J22:K22"/>
    <mergeCell ref="L22:N22"/>
    <mergeCell ref="B27:I27"/>
    <mergeCell ref="J27:K27"/>
    <mergeCell ref="L27:N27"/>
    <mergeCell ref="B28:I28"/>
    <mergeCell ref="J28:K28"/>
    <mergeCell ref="L28:N28"/>
    <mergeCell ref="B25:I25"/>
    <mergeCell ref="J25:K25"/>
    <mergeCell ref="L25:N25"/>
    <mergeCell ref="B26:I26"/>
    <mergeCell ref="J26:K26"/>
    <mergeCell ref="L26:N26"/>
    <mergeCell ref="A37:B37"/>
    <mergeCell ref="C37:J37"/>
    <mergeCell ref="K37:M37"/>
    <mergeCell ref="A38:B38"/>
    <mergeCell ref="C38:J38"/>
    <mergeCell ref="K38:M38"/>
    <mergeCell ref="N38:O38"/>
    <mergeCell ref="A32:O32"/>
    <mergeCell ref="A36:B36"/>
    <mergeCell ref="C36:J36"/>
    <mergeCell ref="K36:M36"/>
    <mergeCell ref="A34:B35"/>
    <mergeCell ref="C34:J35"/>
    <mergeCell ref="K34:M35"/>
    <mergeCell ref="A45:B45"/>
    <mergeCell ref="C45:J45"/>
    <mergeCell ref="K45:M45"/>
    <mergeCell ref="N45:O45"/>
    <mergeCell ref="A39:B39"/>
    <mergeCell ref="C39:J39"/>
    <mergeCell ref="K39:M39"/>
    <mergeCell ref="N39:O39"/>
    <mergeCell ref="A40:B40"/>
    <mergeCell ref="C40:J40"/>
    <mergeCell ref="K40:M40"/>
    <mergeCell ref="N40:O40"/>
    <mergeCell ref="Q34:R34"/>
    <mergeCell ref="N34:N35"/>
    <mergeCell ref="O34:O35"/>
    <mergeCell ref="P34:P35"/>
    <mergeCell ref="A48:B48"/>
    <mergeCell ref="C48:J48"/>
    <mergeCell ref="K48:M48"/>
    <mergeCell ref="N48:O48"/>
    <mergeCell ref="A49:B49"/>
    <mergeCell ref="C49:J49"/>
    <mergeCell ref="K49:M49"/>
    <mergeCell ref="N49:O49"/>
    <mergeCell ref="A46:B46"/>
    <mergeCell ref="C46:J46"/>
    <mergeCell ref="K46:M46"/>
    <mergeCell ref="N46:O46"/>
    <mergeCell ref="A47:B47"/>
    <mergeCell ref="C47:J47"/>
    <mergeCell ref="K47:M47"/>
    <mergeCell ref="N47:O47"/>
    <mergeCell ref="A41:B41"/>
    <mergeCell ref="C41:J41"/>
    <mergeCell ref="K41:M41"/>
    <mergeCell ref="A43:O43"/>
  </mergeCells>
  <pageMargins left="0.70866141732283472" right="0.70866141732283472" top="0.74803149606299213" bottom="0.74803149606299213" header="0.31496062992125984" footer="0.31496062992125984"/>
  <pageSetup paperSize="9" scale="82" orientation="landscape"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6"/>
  <sheetViews>
    <sheetView view="pageBreakPreview" zoomScale="80" zoomScaleNormal="90" zoomScaleSheetLayoutView="80" workbookViewId="0">
      <selection activeCell="J16" sqref="J16"/>
    </sheetView>
  </sheetViews>
  <sheetFormatPr defaultRowHeight="15.75" x14ac:dyDescent="0.25"/>
  <cols>
    <col min="1" max="1" width="8" style="43" customWidth="1"/>
    <col min="2" max="2" width="9.33203125" style="43"/>
    <col min="3" max="3" width="7.6640625" style="43" customWidth="1"/>
    <col min="4" max="4" width="10" style="43" customWidth="1"/>
    <col min="5" max="5" width="19" style="43" customWidth="1"/>
    <col min="6" max="6" width="0" style="43" hidden="1" customWidth="1"/>
    <col min="7" max="7" width="8.83203125" style="43" hidden="1" customWidth="1"/>
    <col min="8" max="8" width="0" style="43" hidden="1" customWidth="1"/>
    <col min="9" max="9" width="1.6640625" style="43" hidden="1" customWidth="1"/>
    <col min="10" max="10" width="9.33203125" style="43"/>
    <col min="11" max="11" width="26.1640625" style="43" customWidth="1"/>
    <col min="12" max="12" width="9" style="43" customWidth="1"/>
    <col min="13" max="13" width="21" style="43" customWidth="1"/>
    <col min="14" max="14" width="27.83203125" style="43" customWidth="1"/>
    <col min="15" max="15" width="10.1640625" style="43" hidden="1" customWidth="1"/>
    <col min="16" max="55" width="10.6640625" style="43" customWidth="1"/>
    <col min="56" max="57" width="9.33203125" style="43"/>
    <col min="58" max="80" width="10.6640625" style="43" customWidth="1"/>
    <col min="81" max="256" width="9.33203125" style="43"/>
    <col min="257" max="257" width="8" style="43" customWidth="1"/>
    <col min="258" max="258" width="9.33203125" style="43"/>
    <col min="259" max="259" width="7.6640625" style="43" customWidth="1"/>
    <col min="260" max="260" width="10" style="43" customWidth="1"/>
    <col min="261" max="261" width="19" style="43" customWidth="1"/>
    <col min="262" max="265" width="0" style="43" hidden="1" customWidth="1"/>
    <col min="266" max="266" width="9.33203125" style="43"/>
    <col min="267" max="267" width="26.1640625" style="43" customWidth="1"/>
    <col min="268" max="268" width="9" style="43" customWidth="1"/>
    <col min="269" max="269" width="21" style="43" customWidth="1"/>
    <col min="270" max="270" width="27.83203125" style="43" customWidth="1"/>
    <col min="271" max="271" width="0" style="43" hidden="1" customWidth="1"/>
    <col min="272" max="311" width="10.6640625" style="43" customWidth="1"/>
    <col min="312" max="313" width="9.33203125" style="43"/>
    <col min="314" max="336" width="10.6640625" style="43" customWidth="1"/>
    <col min="337" max="512" width="9.33203125" style="43"/>
    <col min="513" max="513" width="8" style="43" customWidth="1"/>
    <col min="514" max="514" width="9.33203125" style="43"/>
    <col min="515" max="515" width="7.6640625" style="43" customWidth="1"/>
    <col min="516" max="516" width="10" style="43" customWidth="1"/>
    <col min="517" max="517" width="19" style="43" customWidth="1"/>
    <col min="518" max="521" width="0" style="43" hidden="1" customWidth="1"/>
    <col min="522" max="522" width="9.33203125" style="43"/>
    <col min="523" max="523" width="26.1640625" style="43" customWidth="1"/>
    <col min="524" max="524" width="9" style="43" customWidth="1"/>
    <col min="525" max="525" width="21" style="43" customWidth="1"/>
    <col min="526" max="526" width="27.83203125" style="43" customWidth="1"/>
    <col min="527" max="527" width="0" style="43" hidden="1" customWidth="1"/>
    <col min="528" max="567" width="10.6640625" style="43" customWidth="1"/>
    <col min="568" max="569" width="9.33203125" style="43"/>
    <col min="570" max="592" width="10.6640625" style="43" customWidth="1"/>
    <col min="593" max="768" width="9.33203125" style="43"/>
    <col min="769" max="769" width="8" style="43" customWidth="1"/>
    <col min="770" max="770" width="9.33203125" style="43"/>
    <col min="771" max="771" width="7.6640625" style="43" customWidth="1"/>
    <col min="772" max="772" width="10" style="43" customWidth="1"/>
    <col min="773" max="773" width="19" style="43" customWidth="1"/>
    <col min="774" max="777" width="0" style="43" hidden="1" customWidth="1"/>
    <col min="778" max="778" width="9.33203125" style="43"/>
    <col min="779" max="779" width="26.1640625" style="43" customWidth="1"/>
    <col min="780" max="780" width="9" style="43" customWidth="1"/>
    <col min="781" max="781" width="21" style="43" customWidth="1"/>
    <col min="782" max="782" width="27.83203125" style="43" customWidth="1"/>
    <col min="783" max="783" width="0" style="43" hidden="1" customWidth="1"/>
    <col min="784" max="823" width="10.6640625" style="43" customWidth="1"/>
    <col min="824" max="825" width="9.33203125" style="43"/>
    <col min="826" max="848" width="10.6640625" style="43" customWidth="1"/>
    <col min="849" max="1024" width="9.33203125" style="43"/>
    <col min="1025" max="1025" width="8" style="43" customWidth="1"/>
    <col min="1026" max="1026" width="9.33203125" style="43"/>
    <col min="1027" max="1027" width="7.6640625" style="43" customWidth="1"/>
    <col min="1028" max="1028" width="10" style="43" customWidth="1"/>
    <col min="1029" max="1029" width="19" style="43" customWidth="1"/>
    <col min="1030" max="1033" width="0" style="43" hidden="1" customWidth="1"/>
    <col min="1034" max="1034" width="9.33203125" style="43"/>
    <col min="1035" max="1035" width="26.1640625" style="43" customWidth="1"/>
    <col min="1036" max="1036" width="9" style="43" customWidth="1"/>
    <col min="1037" max="1037" width="21" style="43" customWidth="1"/>
    <col min="1038" max="1038" width="27.83203125" style="43" customWidth="1"/>
    <col min="1039" max="1039" width="0" style="43" hidden="1" customWidth="1"/>
    <col min="1040" max="1079" width="10.6640625" style="43" customWidth="1"/>
    <col min="1080" max="1081" width="9.33203125" style="43"/>
    <col min="1082" max="1104" width="10.6640625" style="43" customWidth="1"/>
    <col min="1105" max="1280" width="9.33203125" style="43"/>
    <col min="1281" max="1281" width="8" style="43" customWidth="1"/>
    <col min="1282" max="1282" width="9.33203125" style="43"/>
    <col min="1283" max="1283" width="7.6640625" style="43" customWidth="1"/>
    <col min="1284" max="1284" width="10" style="43" customWidth="1"/>
    <col min="1285" max="1285" width="19" style="43" customWidth="1"/>
    <col min="1286" max="1289" width="0" style="43" hidden="1" customWidth="1"/>
    <col min="1290" max="1290" width="9.33203125" style="43"/>
    <col min="1291" max="1291" width="26.1640625" style="43" customWidth="1"/>
    <col min="1292" max="1292" width="9" style="43" customWidth="1"/>
    <col min="1293" max="1293" width="21" style="43" customWidth="1"/>
    <col min="1294" max="1294" width="27.83203125" style="43" customWidth="1"/>
    <col min="1295" max="1295" width="0" style="43" hidden="1" customWidth="1"/>
    <col min="1296" max="1335" width="10.6640625" style="43" customWidth="1"/>
    <col min="1336" max="1337" width="9.33203125" style="43"/>
    <col min="1338" max="1360" width="10.6640625" style="43" customWidth="1"/>
    <col min="1361" max="1536" width="9.33203125" style="43"/>
    <col min="1537" max="1537" width="8" style="43" customWidth="1"/>
    <col min="1538" max="1538" width="9.33203125" style="43"/>
    <col min="1539" max="1539" width="7.6640625" style="43" customWidth="1"/>
    <col min="1540" max="1540" width="10" style="43" customWidth="1"/>
    <col min="1541" max="1541" width="19" style="43" customWidth="1"/>
    <col min="1542" max="1545" width="0" style="43" hidden="1" customWidth="1"/>
    <col min="1546" max="1546" width="9.33203125" style="43"/>
    <col min="1547" max="1547" width="26.1640625" style="43" customWidth="1"/>
    <col min="1548" max="1548" width="9" style="43" customWidth="1"/>
    <col min="1549" max="1549" width="21" style="43" customWidth="1"/>
    <col min="1550" max="1550" width="27.83203125" style="43" customWidth="1"/>
    <col min="1551" max="1551" width="0" style="43" hidden="1" customWidth="1"/>
    <col min="1552" max="1591" width="10.6640625" style="43" customWidth="1"/>
    <col min="1592" max="1593" width="9.33203125" style="43"/>
    <col min="1594" max="1616" width="10.6640625" style="43" customWidth="1"/>
    <col min="1617" max="1792" width="9.33203125" style="43"/>
    <col min="1793" max="1793" width="8" style="43" customWidth="1"/>
    <col min="1794" max="1794" width="9.33203125" style="43"/>
    <col min="1795" max="1795" width="7.6640625" style="43" customWidth="1"/>
    <col min="1796" max="1796" width="10" style="43" customWidth="1"/>
    <col min="1797" max="1797" width="19" style="43" customWidth="1"/>
    <col min="1798" max="1801" width="0" style="43" hidden="1" customWidth="1"/>
    <col min="1802" max="1802" width="9.33203125" style="43"/>
    <col min="1803" max="1803" width="26.1640625" style="43" customWidth="1"/>
    <col min="1804" max="1804" width="9" style="43" customWidth="1"/>
    <col min="1805" max="1805" width="21" style="43" customWidth="1"/>
    <col min="1806" max="1806" width="27.83203125" style="43" customWidth="1"/>
    <col min="1807" max="1807" width="0" style="43" hidden="1" customWidth="1"/>
    <col min="1808" max="1847" width="10.6640625" style="43" customWidth="1"/>
    <col min="1848" max="1849" width="9.33203125" style="43"/>
    <col min="1850" max="1872" width="10.6640625" style="43" customWidth="1"/>
    <col min="1873" max="2048" width="9.33203125" style="43"/>
    <col min="2049" max="2049" width="8" style="43" customWidth="1"/>
    <col min="2050" max="2050" width="9.33203125" style="43"/>
    <col min="2051" max="2051" width="7.6640625" style="43" customWidth="1"/>
    <col min="2052" max="2052" width="10" style="43" customWidth="1"/>
    <col min="2053" max="2053" width="19" style="43" customWidth="1"/>
    <col min="2054" max="2057" width="0" style="43" hidden="1" customWidth="1"/>
    <col min="2058" max="2058" width="9.33203125" style="43"/>
    <col min="2059" max="2059" width="26.1640625" style="43" customWidth="1"/>
    <col min="2060" max="2060" width="9" style="43" customWidth="1"/>
    <col min="2061" max="2061" width="21" style="43" customWidth="1"/>
    <col min="2062" max="2062" width="27.83203125" style="43" customWidth="1"/>
    <col min="2063" max="2063" width="0" style="43" hidden="1" customWidth="1"/>
    <col min="2064" max="2103" width="10.6640625" style="43" customWidth="1"/>
    <col min="2104" max="2105" width="9.33203125" style="43"/>
    <col min="2106" max="2128" width="10.6640625" style="43" customWidth="1"/>
    <col min="2129" max="2304" width="9.33203125" style="43"/>
    <col min="2305" max="2305" width="8" style="43" customWidth="1"/>
    <col min="2306" max="2306" width="9.33203125" style="43"/>
    <col min="2307" max="2307" width="7.6640625" style="43" customWidth="1"/>
    <col min="2308" max="2308" width="10" style="43" customWidth="1"/>
    <col min="2309" max="2309" width="19" style="43" customWidth="1"/>
    <col min="2310" max="2313" width="0" style="43" hidden="1" customWidth="1"/>
    <col min="2314" max="2314" width="9.33203125" style="43"/>
    <col min="2315" max="2315" width="26.1640625" style="43" customWidth="1"/>
    <col min="2316" max="2316" width="9" style="43" customWidth="1"/>
    <col min="2317" max="2317" width="21" style="43" customWidth="1"/>
    <col min="2318" max="2318" width="27.83203125" style="43" customWidth="1"/>
    <col min="2319" max="2319" width="0" style="43" hidden="1" customWidth="1"/>
    <col min="2320" max="2359" width="10.6640625" style="43" customWidth="1"/>
    <col min="2360" max="2361" width="9.33203125" style="43"/>
    <col min="2362" max="2384" width="10.6640625" style="43" customWidth="1"/>
    <col min="2385" max="2560" width="9.33203125" style="43"/>
    <col min="2561" max="2561" width="8" style="43" customWidth="1"/>
    <col min="2562" max="2562" width="9.33203125" style="43"/>
    <col min="2563" max="2563" width="7.6640625" style="43" customWidth="1"/>
    <col min="2564" max="2564" width="10" style="43" customWidth="1"/>
    <col min="2565" max="2565" width="19" style="43" customWidth="1"/>
    <col min="2566" max="2569" width="0" style="43" hidden="1" customWidth="1"/>
    <col min="2570" max="2570" width="9.33203125" style="43"/>
    <col min="2571" max="2571" width="26.1640625" style="43" customWidth="1"/>
    <col min="2572" max="2572" width="9" style="43" customWidth="1"/>
    <col min="2573" max="2573" width="21" style="43" customWidth="1"/>
    <col min="2574" max="2574" width="27.83203125" style="43" customWidth="1"/>
    <col min="2575" max="2575" width="0" style="43" hidden="1" customWidth="1"/>
    <col min="2576" max="2615" width="10.6640625" style="43" customWidth="1"/>
    <col min="2616" max="2617" width="9.33203125" style="43"/>
    <col min="2618" max="2640" width="10.6640625" style="43" customWidth="1"/>
    <col min="2641" max="2816" width="9.33203125" style="43"/>
    <col min="2817" max="2817" width="8" style="43" customWidth="1"/>
    <col min="2818" max="2818" width="9.33203125" style="43"/>
    <col min="2819" max="2819" width="7.6640625" style="43" customWidth="1"/>
    <col min="2820" max="2820" width="10" style="43" customWidth="1"/>
    <col min="2821" max="2821" width="19" style="43" customWidth="1"/>
    <col min="2822" max="2825" width="0" style="43" hidden="1" customWidth="1"/>
    <col min="2826" max="2826" width="9.33203125" style="43"/>
    <col min="2827" max="2827" width="26.1640625" style="43" customWidth="1"/>
    <col min="2828" max="2828" width="9" style="43" customWidth="1"/>
    <col min="2829" max="2829" width="21" style="43" customWidth="1"/>
    <col min="2830" max="2830" width="27.83203125" style="43" customWidth="1"/>
    <col min="2831" max="2831" width="0" style="43" hidden="1" customWidth="1"/>
    <col min="2832" max="2871" width="10.6640625" style="43" customWidth="1"/>
    <col min="2872" max="2873" width="9.33203125" style="43"/>
    <col min="2874" max="2896" width="10.6640625" style="43" customWidth="1"/>
    <col min="2897" max="3072" width="9.33203125" style="43"/>
    <col min="3073" max="3073" width="8" style="43" customWidth="1"/>
    <col min="3074" max="3074" width="9.33203125" style="43"/>
    <col min="3075" max="3075" width="7.6640625" style="43" customWidth="1"/>
    <col min="3076" max="3076" width="10" style="43" customWidth="1"/>
    <col min="3077" max="3077" width="19" style="43" customWidth="1"/>
    <col min="3078" max="3081" width="0" style="43" hidden="1" customWidth="1"/>
    <col min="3082" max="3082" width="9.33203125" style="43"/>
    <col min="3083" max="3083" width="26.1640625" style="43" customWidth="1"/>
    <col min="3084" max="3084" width="9" style="43" customWidth="1"/>
    <col min="3085" max="3085" width="21" style="43" customWidth="1"/>
    <col min="3086" max="3086" width="27.83203125" style="43" customWidth="1"/>
    <col min="3087" max="3087" width="0" style="43" hidden="1" customWidth="1"/>
    <col min="3088" max="3127" width="10.6640625" style="43" customWidth="1"/>
    <col min="3128" max="3129" width="9.33203125" style="43"/>
    <col min="3130" max="3152" width="10.6640625" style="43" customWidth="1"/>
    <col min="3153" max="3328" width="9.33203125" style="43"/>
    <col min="3329" max="3329" width="8" style="43" customWidth="1"/>
    <col min="3330" max="3330" width="9.33203125" style="43"/>
    <col min="3331" max="3331" width="7.6640625" style="43" customWidth="1"/>
    <col min="3332" max="3332" width="10" style="43" customWidth="1"/>
    <col min="3333" max="3333" width="19" style="43" customWidth="1"/>
    <col min="3334" max="3337" width="0" style="43" hidden="1" customWidth="1"/>
    <col min="3338" max="3338" width="9.33203125" style="43"/>
    <col min="3339" max="3339" width="26.1640625" style="43" customWidth="1"/>
    <col min="3340" max="3340" width="9" style="43" customWidth="1"/>
    <col min="3341" max="3341" width="21" style="43" customWidth="1"/>
    <col min="3342" max="3342" width="27.83203125" style="43" customWidth="1"/>
    <col min="3343" max="3343" width="0" style="43" hidden="1" customWidth="1"/>
    <col min="3344" max="3383" width="10.6640625" style="43" customWidth="1"/>
    <col min="3384" max="3385" width="9.33203125" style="43"/>
    <col min="3386" max="3408" width="10.6640625" style="43" customWidth="1"/>
    <col min="3409" max="3584" width="9.33203125" style="43"/>
    <col min="3585" max="3585" width="8" style="43" customWidth="1"/>
    <col min="3586" max="3586" width="9.33203125" style="43"/>
    <col min="3587" max="3587" width="7.6640625" style="43" customWidth="1"/>
    <col min="3588" max="3588" width="10" style="43" customWidth="1"/>
    <col min="3589" max="3589" width="19" style="43" customWidth="1"/>
    <col min="3590" max="3593" width="0" style="43" hidden="1" customWidth="1"/>
    <col min="3594" max="3594" width="9.33203125" style="43"/>
    <col min="3595" max="3595" width="26.1640625" style="43" customWidth="1"/>
    <col min="3596" max="3596" width="9" style="43" customWidth="1"/>
    <col min="3597" max="3597" width="21" style="43" customWidth="1"/>
    <col min="3598" max="3598" width="27.83203125" style="43" customWidth="1"/>
    <col min="3599" max="3599" width="0" style="43" hidden="1" customWidth="1"/>
    <col min="3600" max="3639" width="10.6640625" style="43" customWidth="1"/>
    <col min="3640" max="3641" width="9.33203125" style="43"/>
    <col min="3642" max="3664" width="10.6640625" style="43" customWidth="1"/>
    <col min="3665" max="3840" width="9.33203125" style="43"/>
    <col min="3841" max="3841" width="8" style="43" customWidth="1"/>
    <col min="3842" max="3842" width="9.33203125" style="43"/>
    <col min="3843" max="3843" width="7.6640625" style="43" customWidth="1"/>
    <col min="3844" max="3844" width="10" style="43" customWidth="1"/>
    <col min="3845" max="3845" width="19" style="43" customWidth="1"/>
    <col min="3846" max="3849" width="0" style="43" hidden="1" customWidth="1"/>
    <col min="3850" max="3850" width="9.33203125" style="43"/>
    <col min="3851" max="3851" width="26.1640625" style="43" customWidth="1"/>
    <col min="3852" max="3852" width="9" style="43" customWidth="1"/>
    <col min="3853" max="3853" width="21" style="43" customWidth="1"/>
    <col min="3854" max="3854" width="27.83203125" style="43" customWidth="1"/>
    <col min="3855" max="3855" width="0" style="43" hidden="1" customWidth="1"/>
    <col min="3856" max="3895" width="10.6640625" style="43" customWidth="1"/>
    <col min="3896" max="3897" width="9.33203125" style="43"/>
    <col min="3898" max="3920" width="10.6640625" style="43" customWidth="1"/>
    <col min="3921" max="4096" width="9.33203125" style="43"/>
    <col min="4097" max="4097" width="8" style="43" customWidth="1"/>
    <col min="4098" max="4098" width="9.33203125" style="43"/>
    <col min="4099" max="4099" width="7.6640625" style="43" customWidth="1"/>
    <col min="4100" max="4100" width="10" style="43" customWidth="1"/>
    <col min="4101" max="4101" width="19" style="43" customWidth="1"/>
    <col min="4102" max="4105" width="0" style="43" hidden="1" customWidth="1"/>
    <col min="4106" max="4106" width="9.33203125" style="43"/>
    <col min="4107" max="4107" width="26.1640625" style="43" customWidth="1"/>
    <col min="4108" max="4108" width="9" style="43" customWidth="1"/>
    <col min="4109" max="4109" width="21" style="43" customWidth="1"/>
    <col min="4110" max="4110" width="27.83203125" style="43" customWidth="1"/>
    <col min="4111" max="4111" width="0" style="43" hidden="1" customWidth="1"/>
    <col min="4112" max="4151" width="10.6640625" style="43" customWidth="1"/>
    <col min="4152" max="4153" width="9.33203125" style="43"/>
    <col min="4154" max="4176" width="10.6640625" style="43" customWidth="1"/>
    <col min="4177" max="4352" width="9.33203125" style="43"/>
    <col min="4353" max="4353" width="8" style="43" customWidth="1"/>
    <col min="4354" max="4354" width="9.33203125" style="43"/>
    <col min="4355" max="4355" width="7.6640625" style="43" customWidth="1"/>
    <col min="4356" max="4356" width="10" style="43" customWidth="1"/>
    <col min="4357" max="4357" width="19" style="43" customWidth="1"/>
    <col min="4358" max="4361" width="0" style="43" hidden="1" customWidth="1"/>
    <col min="4362" max="4362" width="9.33203125" style="43"/>
    <col min="4363" max="4363" width="26.1640625" style="43" customWidth="1"/>
    <col min="4364" max="4364" width="9" style="43" customWidth="1"/>
    <col min="4365" max="4365" width="21" style="43" customWidth="1"/>
    <col min="4366" max="4366" width="27.83203125" style="43" customWidth="1"/>
    <col min="4367" max="4367" width="0" style="43" hidden="1" customWidth="1"/>
    <col min="4368" max="4407" width="10.6640625" style="43" customWidth="1"/>
    <col min="4408" max="4409" width="9.33203125" style="43"/>
    <col min="4410" max="4432" width="10.6640625" style="43" customWidth="1"/>
    <col min="4433" max="4608" width="9.33203125" style="43"/>
    <col min="4609" max="4609" width="8" style="43" customWidth="1"/>
    <col min="4610" max="4610" width="9.33203125" style="43"/>
    <col min="4611" max="4611" width="7.6640625" style="43" customWidth="1"/>
    <col min="4612" max="4612" width="10" style="43" customWidth="1"/>
    <col min="4613" max="4613" width="19" style="43" customWidth="1"/>
    <col min="4614" max="4617" width="0" style="43" hidden="1" customWidth="1"/>
    <col min="4618" max="4618" width="9.33203125" style="43"/>
    <col min="4619" max="4619" width="26.1640625" style="43" customWidth="1"/>
    <col min="4620" max="4620" width="9" style="43" customWidth="1"/>
    <col min="4621" max="4621" width="21" style="43" customWidth="1"/>
    <col min="4622" max="4622" width="27.83203125" style="43" customWidth="1"/>
    <col min="4623" max="4623" width="0" style="43" hidden="1" customWidth="1"/>
    <col min="4624" max="4663" width="10.6640625" style="43" customWidth="1"/>
    <col min="4664" max="4665" width="9.33203125" style="43"/>
    <col min="4666" max="4688" width="10.6640625" style="43" customWidth="1"/>
    <col min="4689" max="4864" width="9.33203125" style="43"/>
    <col min="4865" max="4865" width="8" style="43" customWidth="1"/>
    <col min="4866" max="4866" width="9.33203125" style="43"/>
    <col min="4867" max="4867" width="7.6640625" style="43" customWidth="1"/>
    <col min="4868" max="4868" width="10" style="43" customWidth="1"/>
    <col min="4869" max="4869" width="19" style="43" customWidth="1"/>
    <col min="4870" max="4873" width="0" style="43" hidden="1" customWidth="1"/>
    <col min="4874" max="4874" width="9.33203125" style="43"/>
    <col min="4875" max="4875" width="26.1640625" style="43" customWidth="1"/>
    <col min="4876" max="4876" width="9" style="43" customWidth="1"/>
    <col min="4877" max="4877" width="21" style="43" customWidth="1"/>
    <col min="4878" max="4878" width="27.83203125" style="43" customWidth="1"/>
    <col min="4879" max="4879" width="0" style="43" hidden="1" customWidth="1"/>
    <col min="4880" max="4919" width="10.6640625" style="43" customWidth="1"/>
    <col min="4920" max="4921" width="9.33203125" style="43"/>
    <col min="4922" max="4944" width="10.6640625" style="43" customWidth="1"/>
    <col min="4945" max="5120" width="9.33203125" style="43"/>
    <col min="5121" max="5121" width="8" style="43" customWidth="1"/>
    <col min="5122" max="5122" width="9.33203125" style="43"/>
    <col min="5123" max="5123" width="7.6640625" style="43" customWidth="1"/>
    <col min="5124" max="5124" width="10" style="43" customWidth="1"/>
    <col min="5125" max="5125" width="19" style="43" customWidth="1"/>
    <col min="5126" max="5129" width="0" style="43" hidden="1" customWidth="1"/>
    <col min="5130" max="5130" width="9.33203125" style="43"/>
    <col min="5131" max="5131" width="26.1640625" style="43" customWidth="1"/>
    <col min="5132" max="5132" width="9" style="43" customWidth="1"/>
    <col min="5133" max="5133" width="21" style="43" customWidth="1"/>
    <col min="5134" max="5134" width="27.83203125" style="43" customWidth="1"/>
    <col min="5135" max="5135" width="0" style="43" hidden="1" customWidth="1"/>
    <col min="5136" max="5175" width="10.6640625" style="43" customWidth="1"/>
    <col min="5176" max="5177" width="9.33203125" style="43"/>
    <col min="5178" max="5200" width="10.6640625" style="43" customWidth="1"/>
    <col min="5201" max="5376" width="9.33203125" style="43"/>
    <col min="5377" max="5377" width="8" style="43" customWidth="1"/>
    <col min="5378" max="5378" width="9.33203125" style="43"/>
    <col min="5379" max="5379" width="7.6640625" style="43" customWidth="1"/>
    <col min="5380" max="5380" width="10" style="43" customWidth="1"/>
    <col min="5381" max="5381" width="19" style="43" customWidth="1"/>
    <col min="5382" max="5385" width="0" style="43" hidden="1" customWidth="1"/>
    <col min="5386" max="5386" width="9.33203125" style="43"/>
    <col min="5387" max="5387" width="26.1640625" style="43" customWidth="1"/>
    <col min="5388" max="5388" width="9" style="43" customWidth="1"/>
    <col min="5389" max="5389" width="21" style="43" customWidth="1"/>
    <col min="5390" max="5390" width="27.83203125" style="43" customWidth="1"/>
    <col min="5391" max="5391" width="0" style="43" hidden="1" customWidth="1"/>
    <col min="5392" max="5431" width="10.6640625" style="43" customWidth="1"/>
    <col min="5432" max="5433" width="9.33203125" style="43"/>
    <col min="5434" max="5456" width="10.6640625" style="43" customWidth="1"/>
    <col min="5457" max="5632" width="9.33203125" style="43"/>
    <col min="5633" max="5633" width="8" style="43" customWidth="1"/>
    <col min="5634" max="5634" width="9.33203125" style="43"/>
    <col min="5635" max="5635" width="7.6640625" style="43" customWidth="1"/>
    <col min="5636" max="5636" width="10" style="43" customWidth="1"/>
    <col min="5637" max="5637" width="19" style="43" customWidth="1"/>
    <col min="5638" max="5641" width="0" style="43" hidden="1" customWidth="1"/>
    <col min="5642" max="5642" width="9.33203125" style="43"/>
    <col min="5643" max="5643" width="26.1640625" style="43" customWidth="1"/>
    <col min="5644" max="5644" width="9" style="43" customWidth="1"/>
    <col min="5645" max="5645" width="21" style="43" customWidth="1"/>
    <col min="5646" max="5646" width="27.83203125" style="43" customWidth="1"/>
    <col min="5647" max="5647" width="0" style="43" hidden="1" customWidth="1"/>
    <col min="5648" max="5687" width="10.6640625" style="43" customWidth="1"/>
    <col min="5688" max="5689" width="9.33203125" style="43"/>
    <col min="5690" max="5712" width="10.6640625" style="43" customWidth="1"/>
    <col min="5713" max="5888" width="9.33203125" style="43"/>
    <col min="5889" max="5889" width="8" style="43" customWidth="1"/>
    <col min="5890" max="5890" width="9.33203125" style="43"/>
    <col min="5891" max="5891" width="7.6640625" style="43" customWidth="1"/>
    <col min="5892" max="5892" width="10" style="43" customWidth="1"/>
    <col min="5893" max="5893" width="19" style="43" customWidth="1"/>
    <col min="5894" max="5897" width="0" style="43" hidden="1" customWidth="1"/>
    <col min="5898" max="5898" width="9.33203125" style="43"/>
    <col min="5899" max="5899" width="26.1640625" style="43" customWidth="1"/>
    <col min="5900" max="5900" width="9" style="43" customWidth="1"/>
    <col min="5901" max="5901" width="21" style="43" customWidth="1"/>
    <col min="5902" max="5902" width="27.83203125" style="43" customWidth="1"/>
    <col min="5903" max="5903" width="0" style="43" hidden="1" customWidth="1"/>
    <col min="5904" max="5943" width="10.6640625" style="43" customWidth="1"/>
    <col min="5944" max="5945" width="9.33203125" style="43"/>
    <col min="5946" max="5968" width="10.6640625" style="43" customWidth="1"/>
    <col min="5969" max="6144" width="9.33203125" style="43"/>
    <col min="6145" max="6145" width="8" style="43" customWidth="1"/>
    <col min="6146" max="6146" width="9.33203125" style="43"/>
    <col min="6147" max="6147" width="7.6640625" style="43" customWidth="1"/>
    <col min="6148" max="6148" width="10" style="43" customWidth="1"/>
    <col min="6149" max="6149" width="19" style="43" customWidth="1"/>
    <col min="6150" max="6153" width="0" style="43" hidden="1" customWidth="1"/>
    <col min="6154" max="6154" width="9.33203125" style="43"/>
    <col min="6155" max="6155" width="26.1640625" style="43" customWidth="1"/>
    <col min="6156" max="6156" width="9" style="43" customWidth="1"/>
    <col min="6157" max="6157" width="21" style="43" customWidth="1"/>
    <col min="6158" max="6158" width="27.83203125" style="43" customWidth="1"/>
    <col min="6159" max="6159" width="0" style="43" hidden="1" customWidth="1"/>
    <col min="6160" max="6199" width="10.6640625" style="43" customWidth="1"/>
    <col min="6200" max="6201" width="9.33203125" style="43"/>
    <col min="6202" max="6224" width="10.6640625" style="43" customWidth="1"/>
    <col min="6225" max="6400" width="9.33203125" style="43"/>
    <col min="6401" max="6401" width="8" style="43" customWidth="1"/>
    <col min="6402" max="6402" width="9.33203125" style="43"/>
    <col min="6403" max="6403" width="7.6640625" style="43" customWidth="1"/>
    <col min="6404" max="6404" width="10" style="43" customWidth="1"/>
    <col min="6405" max="6405" width="19" style="43" customWidth="1"/>
    <col min="6406" max="6409" width="0" style="43" hidden="1" customWidth="1"/>
    <col min="6410" max="6410" width="9.33203125" style="43"/>
    <col min="6411" max="6411" width="26.1640625" style="43" customWidth="1"/>
    <col min="6412" max="6412" width="9" style="43" customWidth="1"/>
    <col min="6413" max="6413" width="21" style="43" customWidth="1"/>
    <col min="6414" max="6414" width="27.83203125" style="43" customWidth="1"/>
    <col min="6415" max="6415" width="0" style="43" hidden="1" customWidth="1"/>
    <col min="6416" max="6455" width="10.6640625" style="43" customWidth="1"/>
    <col min="6456" max="6457" width="9.33203125" style="43"/>
    <col min="6458" max="6480" width="10.6640625" style="43" customWidth="1"/>
    <col min="6481" max="6656" width="9.33203125" style="43"/>
    <col min="6657" max="6657" width="8" style="43" customWidth="1"/>
    <col min="6658" max="6658" width="9.33203125" style="43"/>
    <col min="6659" max="6659" width="7.6640625" style="43" customWidth="1"/>
    <col min="6660" max="6660" width="10" style="43" customWidth="1"/>
    <col min="6661" max="6661" width="19" style="43" customWidth="1"/>
    <col min="6662" max="6665" width="0" style="43" hidden="1" customWidth="1"/>
    <col min="6666" max="6666" width="9.33203125" style="43"/>
    <col min="6667" max="6667" width="26.1640625" style="43" customWidth="1"/>
    <col min="6668" max="6668" width="9" style="43" customWidth="1"/>
    <col min="6669" max="6669" width="21" style="43" customWidth="1"/>
    <col min="6670" max="6670" width="27.83203125" style="43" customWidth="1"/>
    <col min="6671" max="6671" width="0" style="43" hidden="1" customWidth="1"/>
    <col min="6672" max="6711" width="10.6640625" style="43" customWidth="1"/>
    <col min="6712" max="6713" width="9.33203125" style="43"/>
    <col min="6714" max="6736" width="10.6640625" style="43" customWidth="1"/>
    <col min="6737" max="6912" width="9.33203125" style="43"/>
    <col min="6913" max="6913" width="8" style="43" customWidth="1"/>
    <col min="6914" max="6914" width="9.33203125" style="43"/>
    <col min="6915" max="6915" width="7.6640625" style="43" customWidth="1"/>
    <col min="6916" max="6916" width="10" style="43" customWidth="1"/>
    <col min="6917" max="6917" width="19" style="43" customWidth="1"/>
    <col min="6918" max="6921" width="0" style="43" hidden="1" customWidth="1"/>
    <col min="6922" max="6922" width="9.33203125" style="43"/>
    <col min="6923" max="6923" width="26.1640625" style="43" customWidth="1"/>
    <col min="6924" max="6924" width="9" style="43" customWidth="1"/>
    <col min="6925" max="6925" width="21" style="43" customWidth="1"/>
    <col min="6926" max="6926" width="27.83203125" style="43" customWidth="1"/>
    <col min="6927" max="6927" width="0" style="43" hidden="1" customWidth="1"/>
    <col min="6928" max="6967" width="10.6640625" style="43" customWidth="1"/>
    <col min="6968" max="6969" width="9.33203125" style="43"/>
    <col min="6970" max="6992" width="10.6640625" style="43" customWidth="1"/>
    <col min="6993" max="7168" width="9.33203125" style="43"/>
    <col min="7169" max="7169" width="8" style="43" customWidth="1"/>
    <col min="7170" max="7170" width="9.33203125" style="43"/>
    <col min="7171" max="7171" width="7.6640625" style="43" customWidth="1"/>
    <col min="7172" max="7172" width="10" style="43" customWidth="1"/>
    <col min="7173" max="7173" width="19" style="43" customWidth="1"/>
    <col min="7174" max="7177" width="0" style="43" hidden="1" customWidth="1"/>
    <col min="7178" max="7178" width="9.33203125" style="43"/>
    <col min="7179" max="7179" width="26.1640625" style="43" customWidth="1"/>
    <col min="7180" max="7180" width="9" style="43" customWidth="1"/>
    <col min="7181" max="7181" width="21" style="43" customWidth="1"/>
    <col min="7182" max="7182" width="27.83203125" style="43" customWidth="1"/>
    <col min="7183" max="7183" width="0" style="43" hidden="1" customWidth="1"/>
    <col min="7184" max="7223" width="10.6640625" style="43" customWidth="1"/>
    <col min="7224" max="7225" width="9.33203125" style="43"/>
    <col min="7226" max="7248" width="10.6640625" style="43" customWidth="1"/>
    <col min="7249" max="7424" width="9.33203125" style="43"/>
    <col min="7425" max="7425" width="8" style="43" customWidth="1"/>
    <col min="7426" max="7426" width="9.33203125" style="43"/>
    <col min="7427" max="7427" width="7.6640625" style="43" customWidth="1"/>
    <col min="7428" max="7428" width="10" style="43" customWidth="1"/>
    <col min="7429" max="7429" width="19" style="43" customWidth="1"/>
    <col min="7430" max="7433" width="0" style="43" hidden="1" customWidth="1"/>
    <col min="7434" max="7434" width="9.33203125" style="43"/>
    <col min="7435" max="7435" width="26.1640625" style="43" customWidth="1"/>
    <col min="7436" max="7436" width="9" style="43" customWidth="1"/>
    <col min="7437" max="7437" width="21" style="43" customWidth="1"/>
    <col min="7438" max="7438" width="27.83203125" style="43" customWidth="1"/>
    <col min="7439" max="7439" width="0" style="43" hidden="1" customWidth="1"/>
    <col min="7440" max="7479" width="10.6640625" style="43" customWidth="1"/>
    <col min="7480" max="7481" width="9.33203125" style="43"/>
    <col min="7482" max="7504" width="10.6640625" style="43" customWidth="1"/>
    <col min="7505" max="7680" width="9.33203125" style="43"/>
    <col min="7681" max="7681" width="8" style="43" customWidth="1"/>
    <col min="7682" max="7682" width="9.33203125" style="43"/>
    <col min="7683" max="7683" width="7.6640625" style="43" customWidth="1"/>
    <col min="7684" max="7684" width="10" style="43" customWidth="1"/>
    <col min="7685" max="7685" width="19" style="43" customWidth="1"/>
    <col min="7686" max="7689" width="0" style="43" hidden="1" customWidth="1"/>
    <col min="7690" max="7690" width="9.33203125" style="43"/>
    <col min="7691" max="7691" width="26.1640625" style="43" customWidth="1"/>
    <col min="7692" max="7692" width="9" style="43" customWidth="1"/>
    <col min="7693" max="7693" width="21" style="43" customWidth="1"/>
    <col min="7694" max="7694" width="27.83203125" style="43" customWidth="1"/>
    <col min="7695" max="7695" width="0" style="43" hidden="1" customWidth="1"/>
    <col min="7696" max="7735" width="10.6640625" style="43" customWidth="1"/>
    <col min="7736" max="7737" width="9.33203125" style="43"/>
    <col min="7738" max="7760" width="10.6640625" style="43" customWidth="1"/>
    <col min="7761" max="7936" width="9.33203125" style="43"/>
    <col min="7937" max="7937" width="8" style="43" customWidth="1"/>
    <col min="7938" max="7938" width="9.33203125" style="43"/>
    <col min="7939" max="7939" width="7.6640625" style="43" customWidth="1"/>
    <col min="7940" max="7940" width="10" style="43" customWidth="1"/>
    <col min="7941" max="7941" width="19" style="43" customWidth="1"/>
    <col min="7942" max="7945" width="0" style="43" hidden="1" customWidth="1"/>
    <col min="7946" max="7946" width="9.33203125" style="43"/>
    <col min="7947" max="7947" width="26.1640625" style="43" customWidth="1"/>
    <col min="7948" max="7948" width="9" style="43" customWidth="1"/>
    <col min="7949" max="7949" width="21" style="43" customWidth="1"/>
    <col min="7950" max="7950" width="27.83203125" style="43" customWidth="1"/>
    <col min="7951" max="7951" width="0" style="43" hidden="1" customWidth="1"/>
    <col min="7952" max="7991" width="10.6640625" style="43" customWidth="1"/>
    <col min="7992" max="7993" width="9.33203125" style="43"/>
    <col min="7994" max="8016" width="10.6640625" style="43" customWidth="1"/>
    <col min="8017" max="8192" width="9.33203125" style="43"/>
    <col min="8193" max="8193" width="8" style="43" customWidth="1"/>
    <col min="8194" max="8194" width="9.33203125" style="43"/>
    <col min="8195" max="8195" width="7.6640625" style="43" customWidth="1"/>
    <col min="8196" max="8196" width="10" style="43" customWidth="1"/>
    <col min="8197" max="8197" width="19" style="43" customWidth="1"/>
    <col min="8198" max="8201" width="0" style="43" hidden="1" customWidth="1"/>
    <col min="8202" max="8202" width="9.33203125" style="43"/>
    <col min="8203" max="8203" width="26.1640625" style="43" customWidth="1"/>
    <col min="8204" max="8204" width="9" style="43" customWidth="1"/>
    <col min="8205" max="8205" width="21" style="43" customWidth="1"/>
    <col min="8206" max="8206" width="27.83203125" style="43" customWidth="1"/>
    <col min="8207" max="8207" width="0" style="43" hidden="1" customWidth="1"/>
    <col min="8208" max="8247" width="10.6640625" style="43" customWidth="1"/>
    <col min="8248" max="8249" width="9.33203125" style="43"/>
    <col min="8250" max="8272" width="10.6640625" style="43" customWidth="1"/>
    <col min="8273" max="8448" width="9.33203125" style="43"/>
    <col min="8449" max="8449" width="8" style="43" customWidth="1"/>
    <col min="8450" max="8450" width="9.33203125" style="43"/>
    <col min="8451" max="8451" width="7.6640625" style="43" customWidth="1"/>
    <col min="8452" max="8452" width="10" style="43" customWidth="1"/>
    <col min="8453" max="8453" width="19" style="43" customWidth="1"/>
    <col min="8454" max="8457" width="0" style="43" hidden="1" customWidth="1"/>
    <col min="8458" max="8458" width="9.33203125" style="43"/>
    <col min="8459" max="8459" width="26.1640625" style="43" customWidth="1"/>
    <col min="8460" max="8460" width="9" style="43" customWidth="1"/>
    <col min="8461" max="8461" width="21" style="43" customWidth="1"/>
    <col min="8462" max="8462" width="27.83203125" style="43" customWidth="1"/>
    <col min="8463" max="8463" width="0" style="43" hidden="1" customWidth="1"/>
    <col min="8464" max="8503" width="10.6640625" style="43" customWidth="1"/>
    <col min="8504" max="8505" width="9.33203125" style="43"/>
    <col min="8506" max="8528" width="10.6640625" style="43" customWidth="1"/>
    <col min="8529" max="8704" width="9.33203125" style="43"/>
    <col min="8705" max="8705" width="8" style="43" customWidth="1"/>
    <col min="8706" max="8706" width="9.33203125" style="43"/>
    <col min="8707" max="8707" width="7.6640625" style="43" customWidth="1"/>
    <col min="8708" max="8708" width="10" style="43" customWidth="1"/>
    <col min="8709" max="8709" width="19" style="43" customWidth="1"/>
    <col min="8710" max="8713" width="0" style="43" hidden="1" customWidth="1"/>
    <col min="8714" max="8714" width="9.33203125" style="43"/>
    <col min="8715" max="8715" width="26.1640625" style="43" customWidth="1"/>
    <col min="8716" max="8716" width="9" style="43" customWidth="1"/>
    <col min="8717" max="8717" width="21" style="43" customWidth="1"/>
    <col min="8718" max="8718" width="27.83203125" style="43" customWidth="1"/>
    <col min="8719" max="8719" width="0" style="43" hidden="1" customWidth="1"/>
    <col min="8720" max="8759" width="10.6640625" style="43" customWidth="1"/>
    <col min="8760" max="8761" width="9.33203125" style="43"/>
    <col min="8762" max="8784" width="10.6640625" style="43" customWidth="1"/>
    <col min="8785" max="8960" width="9.33203125" style="43"/>
    <col min="8961" max="8961" width="8" style="43" customWidth="1"/>
    <col min="8962" max="8962" width="9.33203125" style="43"/>
    <col min="8963" max="8963" width="7.6640625" style="43" customWidth="1"/>
    <col min="8964" max="8964" width="10" style="43" customWidth="1"/>
    <col min="8965" max="8965" width="19" style="43" customWidth="1"/>
    <col min="8966" max="8969" width="0" style="43" hidden="1" customWidth="1"/>
    <col min="8970" max="8970" width="9.33203125" style="43"/>
    <col min="8971" max="8971" width="26.1640625" style="43" customWidth="1"/>
    <col min="8972" max="8972" width="9" style="43" customWidth="1"/>
    <col min="8973" max="8973" width="21" style="43" customWidth="1"/>
    <col min="8974" max="8974" width="27.83203125" style="43" customWidth="1"/>
    <col min="8975" max="8975" width="0" style="43" hidden="1" customWidth="1"/>
    <col min="8976" max="9015" width="10.6640625" style="43" customWidth="1"/>
    <col min="9016" max="9017" width="9.33203125" style="43"/>
    <col min="9018" max="9040" width="10.6640625" style="43" customWidth="1"/>
    <col min="9041" max="9216" width="9.33203125" style="43"/>
    <col min="9217" max="9217" width="8" style="43" customWidth="1"/>
    <col min="9218" max="9218" width="9.33203125" style="43"/>
    <col min="9219" max="9219" width="7.6640625" style="43" customWidth="1"/>
    <col min="9220" max="9220" width="10" style="43" customWidth="1"/>
    <col min="9221" max="9221" width="19" style="43" customWidth="1"/>
    <col min="9222" max="9225" width="0" style="43" hidden="1" customWidth="1"/>
    <col min="9226" max="9226" width="9.33203125" style="43"/>
    <col min="9227" max="9227" width="26.1640625" style="43" customWidth="1"/>
    <col min="9228" max="9228" width="9" style="43" customWidth="1"/>
    <col min="9229" max="9229" width="21" style="43" customWidth="1"/>
    <col min="9230" max="9230" width="27.83203125" style="43" customWidth="1"/>
    <col min="9231" max="9231" width="0" style="43" hidden="1" customWidth="1"/>
    <col min="9232" max="9271" width="10.6640625" style="43" customWidth="1"/>
    <col min="9272" max="9273" width="9.33203125" style="43"/>
    <col min="9274" max="9296" width="10.6640625" style="43" customWidth="1"/>
    <col min="9297" max="9472" width="9.33203125" style="43"/>
    <col min="9473" max="9473" width="8" style="43" customWidth="1"/>
    <col min="9474" max="9474" width="9.33203125" style="43"/>
    <col min="9475" max="9475" width="7.6640625" style="43" customWidth="1"/>
    <col min="9476" max="9476" width="10" style="43" customWidth="1"/>
    <col min="9477" max="9477" width="19" style="43" customWidth="1"/>
    <col min="9478" max="9481" width="0" style="43" hidden="1" customWidth="1"/>
    <col min="9482" max="9482" width="9.33203125" style="43"/>
    <col min="9483" max="9483" width="26.1640625" style="43" customWidth="1"/>
    <col min="9484" max="9484" width="9" style="43" customWidth="1"/>
    <col min="9485" max="9485" width="21" style="43" customWidth="1"/>
    <col min="9486" max="9486" width="27.83203125" style="43" customWidth="1"/>
    <col min="9487" max="9487" width="0" style="43" hidden="1" customWidth="1"/>
    <col min="9488" max="9527" width="10.6640625" style="43" customWidth="1"/>
    <col min="9528" max="9529" width="9.33203125" style="43"/>
    <col min="9530" max="9552" width="10.6640625" style="43" customWidth="1"/>
    <col min="9553" max="9728" width="9.33203125" style="43"/>
    <col min="9729" max="9729" width="8" style="43" customWidth="1"/>
    <col min="9730" max="9730" width="9.33203125" style="43"/>
    <col min="9731" max="9731" width="7.6640625" style="43" customWidth="1"/>
    <col min="9732" max="9732" width="10" style="43" customWidth="1"/>
    <col min="9733" max="9733" width="19" style="43" customWidth="1"/>
    <col min="9734" max="9737" width="0" style="43" hidden="1" customWidth="1"/>
    <col min="9738" max="9738" width="9.33203125" style="43"/>
    <col min="9739" max="9739" width="26.1640625" style="43" customWidth="1"/>
    <col min="9740" max="9740" width="9" style="43" customWidth="1"/>
    <col min="9741" max="9741" width="21" style="43" customWidth="1"/>
    <col min="9742" max="9742" width="27.83203125" style="43" customWidth="1"/>
    <col min="9743" max="9743" width="0" style="43" hidden="1" customWidth="1"/>
    <col min="9744" max="9783" width="10.6640625" style="43" customWidth="1"/>
    <col min="9784" max="9785" width="9.33203125" style="43"/>
    <col min="9786" max="9808" width="10.6640625" style="43" customWidth="1"/>
    <col min="9809" max="9984" width="9.33203125" style="43"/>
    <col min="9985" max="9985" width="8" style="43" customWidth="1"/>
    <col min="9986" max="9986" width="9.33203125" style="43"/>
    <col min="9987" max="9987" width="7.6640625" style="43" customWidth="1"/>
    <col min="9988" max="9988" width="10" style="43" customWidth="1"/>
    <col min="9989" max="9989" width="19" style="43" customWidth="1"/>
    <col min="9990" max="9993" width="0" style="43" hidden="1" customWidth="1"/>
    <col min="9994" max="9994" width="9.33203125" style="43"/>
    <col min="9995" max="9995" width="26.1640625" style="43" customWidth="1"/>
    <col min="9996" max="9996" width="9" style="43" customWidth="1"/>
    <col min="9997" max="9997" width="21" style="43" customWidth="1"/>
    <col min="9998" max="9998" width="27.83203125" style="43" customWidth="1"/>
    <col min="9999" max="9999" width="0" style="43" hidden="1" customWidth="1"/>
    <col min="10000" max="10039" width="10.6640625" style="43" customWidth="1"/>
    <col min="10040" max="10041" width="9.33203125" style="43"/>
    <col min="10042" max="10064" width="10.6640625" style="43" customWidth="1"/>
    <col min="10065" max="10240" width="9.33203125" style="43"/>
    <col min="10241" max="10241" width="8" style="43" customWidth="1"/>
    <col min="10242" max="10242" width="9.33203125" style="43"/>
    <col min="10243" max="10243" width="7.6640625" style="43" customWidth="1"/>
    <col min="10244" max="10244" width="10" style="43" customWidth="1"/>
    <col min="10245" max="10245" width="19" style="43" customWidth="1"/>
    <col min="10246" max="10249" width="0" style="43" hidden="1" customWidth="1"/>
    <col min="10250" max="10250" width="9.33203125" style="43"/>
    <col min="10251" max="10251" width="26.1640625" style="43" customWidth="1"/>
    <col min="10252" max="10252" width="9" style="43" customWidth="1"/>
    <col min="10253" max="10253" width="21" style="43" customWidth="1"/>
    <col min="10254" max="10254" width="27.83203125" style="43" customWidth="1"/>
    <col min="10255" max="10255" width="0" style="43" hidden="1" customWidth="1"/>
    <col min="10256" max="10295" width="10.6640625" style="43" customWidth="1"/>
    <col min="10296" max="10297" width="9.33203125" style="43"/>
    <col min="10298" max="10320" width="10.6640625" style="43" customWidth="1"/>
    <col min="10321" max="10496" width="9.33203125" style="43"/>
    <col min="10497" max="10497" width="8" style="43" customWidth="1"/>
    <col min="10498" max="10498" width="9.33203125" style="43"/>
    <col min="10499" max="10499" width="7.6640625" style="43" customWidth="1"/>
    <col min="10500" max="10500" width="10" style="43" customWidth="1"/>
    <col min="10501" max="10501" width="19" style="43" customWidth="1"/>
    <col min="10502" max="10505" width="0" style="43" hidden="1" customWidth="1"/>
    <col min="10506" max="10506" width="9.33203125" style="43"/>
    <col min="10507" max="10507" width="26.1640625" style="43" customWidth="1"/>
    <col min="10508" max="10508" width="9" style="43" customWidth="1"/>
    <col min="10509" max="10509" width="21" style="43" customWidth="1"/>
    <col min="10510" max="10510" width="27.83203125" style="43" customWidth="1"/>
    <col min="10511" max="10511" width="0" style="43" hidden="1" customWidth="1"/>
    <col min="10512" max="10551" width="10.6640625" style="43" customWidth="1"/>
    <col min="10552" max="10553" width="9.33203125" style="43"/>
    <col min="10554" max="10576" width="10.6640625" style="43" customWidth="1"/>
    <col min="10577" max="10752" width="9.33203125" style="43"/>
    <col min="10753" max="10753" width="8" style="43" customWidth="1"/>
    <col min="10754" max="10754" width="9.33203125" style="43"/>
    <col min="10755" max="10755" width="7.6640625" style="43" customWidth="1"/>
    <col min="10756" max="10756" width="10" style="43" customWidth="1"/>
    <col min="10757" max="10757" width="19" style="43" customWidth="1"/>
    <col min="10758" max="10761" width="0" style="43" hidden="1" customWidth="1"/>
    <col min="10762" max="10762" width="9.33203125" style="43"/>
    <col min="10763" max="10763" width="26.1640625" style="43" customWidth="1"/>
    <col min="10764" max="10764" width="9" style="43" customWidth="1"/>
    <col min="10765" max="10765" width="21" style="43" customWidth="1"/>
    <col min="10766" max="10766" width="27.83203125" style="43" customWidth="1"/>
    <col min="10767" max="10767" width="0" style="43" hidden="1" customWidth="1"/>
    <col min="10768" max="10807" width="10.6640625" style="43" customWidth="1"/>
    <col min="10808" max="10809" width="9.33203125" style="43"/>
    <col min="10810" max="10832" width="10.6640625" style="43" customWidth="1"/>
    <col min="10833" max="11008" width="9.33203125" style="43"/>
    <col min="11009" max="11009" width="8" style="43" customWidth="1"/>
    <col min="11010" max="11010" width="9.33203125" style="43"/>
    <col min="11011" max="11011" width="7.6640625" style="43" customWidth="1"/>
    <col min="11012" max="11012" width="10" style="43" customWidth="1"/>
    <col min="11013" max="11013" width="19" style="43" customWidth="1"/>
    <col min="11014" max="11017" width="0" style="43" hidden="1" customWidth="1"/>
    <col min="11018" max="11018" width="9.33203125" style="43"/>
    <col min="11019" max="11019" width="26.1640625" style="43" customWidth="1"/>
    <col min="11020" max="11020" width="9" style="43" customWidth="1"/>
    <col min="11021" max="11021" width="21" style="43" customWidth="1"/>
    <col min="11022" max="11022" width="27.83203125" style="43" customWidth="1"/>
    <col min="11023" max="11023" width="0" style="43" hidden="1" customWidth="1"/>
    <col min="11024" max="11063" width="10.6640625" style="43" customWidth="1"/>
    <col min="11064" max="11065" width="9.33203125" style="43"/>
    <col min="11066" max="11088" width="10.6640625" style="43" customWidth="1"/>
    <col min="11089" max="11264" width="9.33203125" style="43"/>
    <col min="11265" max="11265" width="8" style="43" customWidth="1"/>
    <col min="11266" max="11266" width="9.33203125" style="43"/>
    <col min="11267" max="11267" width="7.6640625" style="43" customWidth="1"/>
    <col min="11268" max="11268" width="10" style="43" customWidth="1"/>
    <col min="11269" max="11269" width="19" style="43" customWidth="1"/>
    <col min="11270" max="11273" width="0" style="43" hidden="1" customWidth="1"/>
    <col min="11274" max="11274" width="9.33203125" style="43"/>
    <col min="11275" max="11275" width="26.1640625" style="43" customWidth="1"/>
    <col min="11276" max="11276" width="9" style="43" customWidth="1"/>
    <col min="11277" max="11277" width="21" style="43" customWidth="1"/>
    <col min="11278" max="11278" width="27.83203125" style="43" customWidth="1"/>
    <col min="11279" max="11279" width="0" style="43" hidden="1" customWidth="1"/>
    <col min="11280" max="11319" width="10.6640625" style="43" customWidth="1"/>
    <col min="11320" max="11321" width="9.33203125" style="43"/>
    <col min="11322" max="11344" width="10.6640625" style="43" customWidth="1"/>
    <col min="11345" max="11520" width="9.33203125" style="43"/>
    <col min="11521" max="11521" width="8" style="43" customWidth="1"/>
    <col min="11522" max="11522" width="9.33203125" style="43"/>
    <col min="11523" max="11523" width="7.6640625" style="43" customWidth="1"/>
    <col min="11524" max="11524" width="10" style="43" customWidth="1"/>
    <col min="11525" max="11525" width="19" style="43" customWidth="1"/>
    <col min="11526" max="11529" width="0" style="43" hidden="1" customWidth="1"/>
    <col min="11530" max="11530" width="9.33203125" style="43"/>
    <col min="11531" max="11531" width="26.1640625" style="43" customWidth="1"/>
    <col min="11532" max="11532" width="9" style="43" customWidth="1"/>
    <col min="11533" max="11533" width="21" style="43" customWidth="1"/>
    <col min="11534" max="11534" width="27.83203125" style="43" customWidth="1"/>
    <col min="11535" max="11535" width="0" style="43" hidden="1" customWidth="1"/>
    <col min="11536" max="11575" width="10.6640625" style="43" customWidth="1"/>
    <col min="11576" max="11577" width="9.33203125" style="43"/>
    <col min="11578" max="11600" width="10.6640625" style="43" customWidth="1"/>
    <col min="11601" max="11776" width="9.33203125" style="43"/>
    <col min="11777" max="11777" width="8" style="43" customWidth="1"/>
    <col min="11778" max="11778" width="9.33203125" style="43"/>
    <col min="11779" max="11779" width="7.6640625" style="43" customWidth="1"/>
    <col min="11780" max="11780" width="10" style="43" customWidth="1"/>
    <col min="11781" max="11781" width="19" style="43" customWidth="1"/>
    <col min="11782" max="11785" width="0" style="43" hidden="1" customWidth="1"/>
    <col min="11786" max="11786" width="9.33203125" style="43"/>
    <col min="11787" max="11787" width="26.1640625" style="43" customWidth="1"/>
    <col min="11788" max="11788" width="9" style="43" customWidth="1"/>
    <col min="11789" max="11789" width="21" style="43" customWidth="1"/>
    <col min="11790" max="11790" width="27.83203125" style="43" customWidth="1"/>
    <col min="11791" max="11791" width="0" style="43" hidden="1" customWidth="1"/>
    <col min="11792" max="11831" width="10.6640625" style="43" customWidth="1"/>
    <col min="11832" max="11833" width="9.33203125" style="43"/>
    <col min="11834" max="11856" width="10.6640625" style="43" customWidth="1"/>
    <col min="11857" max="12032" width="9.33203125" style="43"/>
    <col min="12033" max="12033" width="8" style="43" customWidth="1"/>
    <col min="12034" max="12034" width="9.33203125" style="43"/>
    <col min="12035" max="12035" width="7.6640625" style="43" customWidth="1"/>
    <col min="12036" max="12036" width="10" style="43" customWidth="1"/>
    <col min="12037" max="12037" width="19" style="43" customWidth="1"/>
    <col min="12038" max="12041" width="0" style="43" hidden="1" customWidth="1"/>
    <col min="12042" max="12042" width="9.33203125" style="43"/>
    <col min="12043" max="12043" width="26.1640625" style="43" customWidth="1"/>
    <col min="12044" max="12044" width="9" style="43" customWidth="1"/>
    <col min="12045" max="12045" width="21" style="43" customWidth="1"/>
    <col min="12046" max="12046" width="27.83203125" style="43" customWidth="1"/>
    <col min="12047" max="12047" width="0" style="43" hidden="1" customWidth="1"/>
    <col min="12048" max="12087" width="10.6640625" style="43" customWidth="1"/>
    <col min="12088" max="12089" width="9.33203125" style="43"/>
    <col min="12090" max="12112" width="10.6640625" style="43" customWidth="1"/>
    <col min="12113" max="12288" width="9.33203125" style="43"/>
    <col min="12289" max="12289" width="8" style="43" customWidth="1"/>
    <col min="12290" max="12290" width="9.33203125" style="43"/>
    <col min="12291" max="12291" width="7.6640625" style="43" customWidth="1"/>
    <col min="12292" max="12292" width="10" style="43" customWidth="1"/>
    <col min="12293" max="12293" width="19" style="43" customWidth="1"/>
    <col min="12294" max="12297" width="0" style="43" hidden="1" customWidth="1"/>
    <col min="12298" max="12298" width="9.33203125" style="43"/>
    <col min="12299" max="12299" width="26.1640625" style="43" customWidth="1"/>
    <col min="12300" max="12300" width="9" style="43" customWidth="1"/>
    <col min="12301" max="12301" width="21" style="43" customWidth="1"/>
    <col min="12302" max="12302" width="27.83203125" style="43" customWidth="1"/>
    <col min="12303" max="12303" width="0" style="43" hidden="1" customWidth="1"/>
    <col min="12304" max="12343" width="10.6640625" style="43" customWidth="1"/>
    <col min="12344" max="12345" width="9.33203125" style="43"/>
    <col min="12346" max="12368" width="10.6640625" style="43" customWidth="1"/>
    <col min="12369" max="12544" width="9.33203125" style="43"/>
    <col min="12545" max="12545" width="8" style="43" customWidth="1"/>
    <col min="12546" max="12546" width="9.33203125" style="43"/>
    <col min="12547" max="12547" width="7.6640625" style="43" customWidth="1"/>
    <col min="12548" max="12548" width="10" style="43" customWidth="1"/>
    <col min="12549" max="12549" width="19" style="43" customWidth="1"/>
    <col min="12550" max="12553" width="0" style="43" hidden="1" customWidth="1"/>
    <col min="12554" max="12554" width="9.33203125" style="43"/>
    <col min="12555" max="12555" width="26.1640625" style="43" customWidth="1"/>
    <col min="12556" max="12556" width="9" style="43" customWidth="1"/>
    <col min="12557" max="12557" width="21" style="43" customWidth="1"/>
    <col min="12558" max="12558" width="27.83203125" style="43" customWidth="1"/>
    <col min="12559" max="12559" width="0" style="43" hidden="1" customWidth="1"/>
    <col min="12560" max="12599" width="10.6640625" style="43" customWidth="1"/>
    <col min="12600" max="12601" width="9.33203125" style="43"/>
    <col min="12602" max="12624" width="10.6640625" style="43" customWidth="1"/>
    <col min="12625" max="12800" width="9.33203125" style="43"/>
    <col min="12801" max="12801" width="8" style="43" customWidth="1"/>
    <col min="12802" max="12802" width="9.33203125" style="43"/>
    <col min="12803" max="12803" width="7.6640625" style="43" customWidth="1"/>
    <col min="12804" max="12804" width="10" style="43" customWidth="1"/>
    <col min="12805" max="12805" width="19" style="43" customWidth="1"/>
    <col min="12806" max="12809" width="0" style="43" hidden="1" customWidth="1"/>
    <col min="12810" max="12810" width="9.33203125" style="43"/>
    <col min="12811" max="12811" width="26.1640625" style="43" customWidth="1"/>
    <col min="12812" max="12812" width="9" style="43" customWidth="1"/>
    <col min="12813" max="12813" width="21" style="43" customWidth="1"/>
    <col min="12814" max="12814" width="27.83203125" style="43" customWidth="1"/>
    <col min="12815" max="12815" width="0" style="43" hidden="1" customWidth="1"/>
    <col min="12816" max="12855" width="10.6640625" style="43" customWidth="1"/>
    <col min="12856" max="12857" width="9.33203125" style="43"/>
    <col min="12858" max="12880" width="10.6640625" style="43" customWidth="1"/>
    <col min="12881" max="13056" width="9.33203125" style="43"/>
    <col min="13057" max="13057" width="8" style="43" customWidth="1"/>
    <col min="13058" max="13058" width="9.33203125" style="43"/>
    <col min="13059" max="13059" width="7.6640625" style="43" customWidth="1"/>
    <col min="13060" max="13060" width="10" style="43" customWidth="1"/>
    <col min="13061" max="13061" width="19" style="43" customWidth="1"/>
    <col min="13062" max="13065" width="0" style="43" hidden="1" customWidth="1"/>
    <col min="13066" max="13066" width="9.33203125" style="43"/>
    <col min="13067" max="13067" width="26.1640625" style="43" customWidth="1"/>
    <col min="13068" max="13068" width="9" style="43" customWidth="1"/>
    <col min="13069" max="13069" width="21" style="43" customWidth="1"/>
    <col min="13070" max="13070" width="27.83203125" style="43" customWidth="1"/>
    <col min="13071" max="13071" width="0" style="43" hidden="1" customWidth="1"/>
    <col min="13072" max="13111" width="10.6640625" style="43" customWidth="1"/>
    <col min="13112" max="13113" width="9.33203125" style="43"/>
    <col min="13114" max="13136" width="10.6640625" style="43" customWidth="1"/>
    <col min="13137" max="13312" width="9.33203125" style="43"/>
    <col min="13313" max="13313" width="8" style="43" customWidth="1"/>
    <col min="13314" max="13314" width="9.33203125" style="43"/>
    <col min="13315" max="13315" width="7.6640625" style="43" customWidth="1"/>
    <col min="13316" max="13316" width="10" style="43" customWidth="1"/>
    <col min="13317" max="13317" width="19" style="43" customWidth="1"/>
    <col min="13318" max="13321" width="0" style="43" hidden="1" customWidth="1"/>
    <col min="13322" max="13322" width="9.33203125" style="43"/>
    <col min="13323" max="13323" width="26.1640625" style="43" customWidth="1"/>
    <col min="13324" max="13324" width="9" style="43" customWidth="1"/>
    <col min="13325" max="13325" width="21" style="43" customWidth="1"/>
    <col min="13326" max="13326" width="27.83203125" style="43" customWidth="1"/>
    <col min="13327" max="13327" width="0" style="43" hidden="1" customWidth="1"/>
    <col min="13328" max="13367" width="10.6640625" style="43" customWidth="1"/>
    <col min="13368" max="13369" width="9.33203125" style="43"/>
    <col min="13370" max="13392" width="10.6640625" style="43" customWidth="1"/>
    <col min="13393" max="13568" width="9.33203125" style="43"/>
    <col min="13569" max="13569" width="8" style="43" customWidth="1"/>
    <col min="13570" max="13570" width="9.33203125" style="43"/>
    <col min="13571" max="13571" width="7.6640625" style="43" customWidth="1"/>
    <col min="13572" max="13572" width="10" style="43" customWidth="1"/>
    <col min="13573" max="13573" width="19" style="43" customWidth="1"/>
    <col min="13574" max="13577" width="0" style="43" hidden="1" customWidth="1"/>
    <col min="13578" max="13578" width="9.33203125" style="43"/>
    <col min="13579" max="13579" width="26.1640625" style="43" customWidth="1"/>
    <col min="13580" max="13580" width="9" style="43" customWidth="1"/>
    <col min="13581" max="13581" width="21" style="43" customWidth="1"/>
    <col min="13582" max="13582" width="27.83203125" style="43" customWidth="1"/>
    <col min="13583" max="13583" width="0" style="43" hidden="1" customWidth="1"/>
    <col min="13584" max="13623" width="10.6640625" style="43" customWidth="1"/>
    <col min="13624" max="13625" width="9.33203125" style="43"/>
    <col min="13626" max="13648" width="10.6640625" style="43" customWidth="1"/>
    <col min="13649" max="13824" width="9.33203125" style="43"/>
    <col min="13825" max="13825" width="8" style="43" customWidth="1"/>
    <col min="13826" max="13826" width="9.33203125" style="43"/>
    <col min="13827" max="13827" width="7.6640625" style="43" customWidth="1"/>
    <col min="13828" max="13828" width="10" style="43" customWidth="1"/>
    <col min="13829" max="13829" width="19" style="43" customWidth="1"/>
    <col min="13830" max="13833" width="0" style="43" hidden="1" customWidth="1"/>
    <col min="13834" max="13834" width="9.33203125" style="43"/>
    <col min="13835" max="13835" width="26.1640625" style="43" customWidth="1"/>
    <col min="13836" max="13836" width="9" style="43" customWidth="1"/>
    <col min="13837" max="13837" width="21" style="43" customWidth="1"/>
    <col min="13838" max="13838" width="27.83203125" style="43" customWidth="1"/>
    <col min="13839" max="13839" width="0" style="43" hidden="1" customWidth="1"/>
    <col min="13840" max="13879" width="10.6640625" style="43" customWidth="1"/>
    <col min="13880" max="13881" width="9.33203125" style="43"/>
    <col min="13882" max="13904" width="10.6640625" style="43" customWidth="1"/>
    <col min="13905" max="14080" width="9.33203125" style="43"/>
    <col min="14081" max="14081" width="8" style="43" customWidth="1"/>
    <col min="14082" max="14082" width="9.33203125" style="43"/>
    <col min="14083" max="14083" width="7.6640625" style="43" customWidth="1"/>
    <col min="14084" max="14084" width="10" style="43" customWidth="1"/>
    <col min="14085" max="14085" width="19" style="43" customWidth="1"/>
    <col min="14086" max="14089" width="0" style="43" hidden="1" customWidth="1"/>
    <col min="14090" max="14090" width="9.33203125" style="43"/>
    <col min="14091" max="14091" width="26.1640625" style="43" customWidth="1"/>
    <col min="14092" max="14092" width="9" style="43" customWidth="1"/>
    <col min="14093" max="14093" width="21" style="43" customWidth="1"/>
    <col min="14094" max="14094" width="27.83203125" style="43" customWidth="1"/>
    <col min="14095" max="14095" width="0" style="43" hidden="1" customWidth="1"/>
    <col min="14096" max="14135" width="10.6640625" style="43" customWidth="1"/>
    <col min="14136" max="14137" width="9.33203125" style="43"/>
    <col min="14138" max="14160" width="10.6640625" style="43" customWidth="1"/>
    <col min="14161" max="14336" width="9.33203125" style="43"/>
    <col min="14337" max="14337" width="8" style="43" customWidth="1"/>
    <col min="14338" max="14338" width="9.33203125" style="43"/>
    <col min="14339" max="14339" width="7.6640625" style="43" customWidth="1"/>
    <col min="14340" max="14340" width="10" style="43" customWidth="1"/>
    <col min="14341" max="14341" width="19" style="43" customWidth="1"/>
    <col min="14342" max="14345" width="0" style="43" hidden="1" customWidth="1"/>
    <col min="14346" max="14346" width="9.33203125" style="43"/>
    <col min="14347" max="14347" width="26.1640625" style="43" customWidth="1"/>
    <col min="14348" max="14348" width="9" style="43" customWidth="1"/>
    <col min="14349" max="14349" width="21" style="43" customWidth="1"/>
    <col min="14350" max="14350" width="27.83203125" style="43" customWidth="1"/>
    <col min="14351" max="14351" width="0" style="43" hidden="1" customWidth="1"/>
    <col min="14352" max="14391" width="10.6640625" style="43" customWidth="1"/>
    <col min="14392" max="14393" width="9.33203125" style="43"/>
    <col min="14394" max="14416" width="10.6640625" style="43" customWidth="1"/>
    <col min="14417" max="14592" width="9.33203125" style="43"/>
    <col min="14593" max="14593" width="8" style="43" customWidth="1"/>
    <col min="14594" max="14594" width="9.33203125" style="43"/>
    <col min="14595" max="14595" width="7.6640625" style="43" customWidth="1"/>
    <col min="14596" max="14596" width="10" style="43" customWidth="1"/>
    <col min="14597" max="14597" width="19" style="43" customWidth="1"/>
    <col min="14598" max="14601" width="0" style="43" hidden="1" customWidth="1"/>
    <col min="14602" max="14602" width="9.33203125" style="43"/>
    <col min="14603" max="14603" width="26.1640625" style="43" customWidth="1"/>
    <col min="14604" max="14604" width="9" style="43" customWidth="1"/>
    <col min="14605" max="14605" width="21" style="43" customWidth="1"/>
    <col min="14606" max="14606" width="27.83203125" style="43" customWidth="1"/>
    <col min="14607" max="14607" width="0" style="43" hidden="1" customWidth="1"/>
    <col min="14608" max="14647" width="10.6640625" style="43" customWidth="1"/>
    <col min="14648" max="14649" width="9.33203125" style="43"/>
    <col min="14650" max="14672" width="10.6640625" style="43" customWidth="1"/>
    <col min="14673" max="14848" width="9.33203125" style="43"/>
    <col min="14849" max="14849" width="8" style="43" customWidth="1"/>
    <col min="14850" max="14850" width="9.33203125" style="43"/>
    <col min="14851" max="14851" width="7.6640625" style="43" customWidth="1"/>
    <col min="14852" max="14852" width="10" style="43" customWidth="1"/>
    <col min="14853" max="14853" width="19" style="43" customWidth="1"/>
    <col min="14854" max="14857" width="0" style="43" hidden="1" customWidth="1"/>
    <col min="14858" max="14858" width="9.33203125" style="43"/>
    <col min="14859" max="14859" width="26.1640625" style="43" customWidth="1"/>
    <col min="14860" max="14860" width="9" style="43" customWidth="1"/>
    <col min="14861" max="14861" width="21" style="43" customWidth="1"/>
    <col min="14862" max="14862" width="27.83203125" style="43" customWidth="1"/>
    <col min="14863" max="14863" width="0" style="43" hidden="1" customWidth="1"/>
    <col min="14864" max="14903" width="10.6640625" style="43" customWidth="1"/>
    <col min="14904" max="14905" width="9.33203125" style="43"/>
    <col min="14906" max="14928" width="10.6640625" style="43" customWidth="1"/>
    <col min="14929" max="15104" width="9.33203125" style="43"/>
    <col min="15105" max="15105" width="8" style="43" customWidth="1"/>
    <col min="15106" max="15106" width="9.33203125" style="43"/>
    <col min="15107" max="15107" width="7.6640625" style="43" customWidth="1"/>
    <col min="15108" max="15108" width="10" style="43" customWidth="1"/>
    <col min="15109" max="15109" width="19" style="43" customWidth="1"/>
    <col min="15110" max="15113" width="0" style="43" hidden="1" customWidth="1"/>
    <col min="15114" max="15114" width="9.33203125" style="43"/>
    <col min="15115" max="15115" width="26.1640625" style="43" customWidth="1"/>
    <col min="15116" max="15116" width="9" style="43" customWidth="1"/>
    <col min="15117" max="15117" width="21" style="43" customWidth="1"/>
    <col min="15118" max="15118" width="27.83203125" style="43" customWidth="1"/>
    <col min="15119" max="15119" width="0" style="43" hidden="1" customWidth="1"/>
    <col min="15120" max="15159" width="10.6640625" style="43" customWidth="1"/>
    <col min="15160" max="15161" width="9.33203125" style="43"/>
    <col min="15162" max="15184" width="10.6640625" style="43" customWidth="1"/>
    <col min="15185" max="15360" width="9.33203125" style="43"/>
    <col min="15361" max="15361" width="8" style="43" customWidth="1"/>
    <col min="15362" max="15362" width="9.33203125" style="43"/>
    <col min="15363" max="15363" width="7.6640625" style="43" customWidth="1"/>
    <col min="15364" max="15364" width="10" style="43" customWidth="1"/>
    <col min="15365" max="15365" width="19" style="43" customWidth="1"/>
    <col min="15366" max="15369" width="0" style="43" hidden="1" customWidth="1"/>
    <col min="15370" max="15370" width="9.33203125" style="43"/>
    <col min="15371" max="15371" width="26.1640625" style="43" customWidth="1"/>
    <col min="15372" max="15372" width="9" style="43" customWidth="1"/>
    <col min="15373" max="15373" width="21" style="43" customWidth="1"/>
    <col min="15374" max="15374" width="27.83203125" style="43" customWidth="1"/>
    <col min="15375" max="15375" width="0" style="43" hidden="1" customWidth="1"/>
    <col min="15376" max="15415" width="10.6640625" style="43" customWidth="1"/>
    <col min="15416" max="15417" width="9.33203125" style="43"/>
    <col min="15418" max="15440" width="10.6640625" style="43" customWidth="1"/>
    <col min="15441" max="15616" width="9.33203125" style="43"/>
    <col min="15617" max="15617" width="8" style="43" customWidth="1"/>
    <col min="15618" max="15618" width="9.33203125" style="43"/>
    <col min="15619" max="15619" width="7.6640625" style="43" customWidth="1"/>
    <col min="15620" max="15620" width="10" style="43" customWidth="1"/>
    <col min="15621" max="15621" width="19" style="43" customWidth="1"/>
    <col min="15622" max="15625" width="0" style="43" hidden="1" customWidth="1"/>
    <col min="15626" max="15626" width="9.33203125" style="43"/>
    <col min="15627" max="15627" width="26.1640625" style="43" customWidth="1"/>
    <col min="15628" max="15628" width="9" style="43" customWidth="1"/>
    <col min="15629" max="15629" width="21" style="43" customWidth="1"/>
    <col min="15630" max="15630" width="27.83203125" style="43" customWidth="1"/>
    <col min="15631" max="15631" width="0" style="43" hidden="1" customWidth="1"/>
    <col min="15632" max="15671" width="10.6640625" style="43" customWidth="1"/>
    <col min="15672" max="15673" width="9.33203125" style="43"/>
    <col min="15674" max="15696" width="10.6640625" style="43" customWidth="1"/>
    <col min="15697" max="15872" width="9.33203125" style="43"/>
    <col min="15873" max="15873" width="8" style="43" customWidth="1"/>
    <col min="15874" max="15874" width="9.33203125" style="43"/>
    <col min="15875" max="15875" width="7.6640625" style="43" customWidth="1"/>
    <col min="15876" max="15876" width="10" style="43" customWidth="1"/>
    <col min="15877" max="15877" width="19" style="43" customWidth="1"/>
    <col min="15878" max="15881" width="0" style="43" hidden="1" customWidth="1"/>
    <col min="15882" max="15882" width="9.33203125" style="43"/>
    <col min="15883" max="15883" width="26.1640625" style="43" customWidth="1"/>
    <col min="15884" max="15884" width="9" style="43" customWidth="1"/>
    <col min="15885" max="15885" width="21" style="43" customWidth="1"/>
    <col min="15886" max="15886" width="27.83203125" style="43" customWidth="1"/>
    <col min="15887" max="15887" width="0" style="43" hidden="1" customWidth="1"/>
    <col min="15888" max="15927" width="10.6640625" style="43" customWidth="1"/>
    <col min="15928" max="15929" width="9.33203125" style="43"/>
    <col min="15930" max="15952" width="10.6640625" style="43" customWidth="1"/>
    <col min="15953" max="16128" width="9.33203125" style="43"/>
    <col min="16129" max="16129" width="8" style="43" customWidth="1"/>
    <col min="16130" max="16130" width="9.33203125" style="43"/>
    <col min="16131" max="16131" width="7.6640625" style="43" customWidth="1"/>
    <col min="16132" max="16132" width="10" style="43" customWidth="1"/>
    <col min="16133" max="16133" width="19" style="43" customWidth="1"/>
    <col min="16134" max="16137" width="0" style="43" hidden="1" customWidth="1"/>
    <col min="16138" max="16138" width="9.33203125" style="43"/>
    <col min="16139" max="16139" width="26.1640625" style="43" customWidth="1"/>
    <col min="16140" max="16140" width="9" style="43" customWidth="1"/>
    <col min="16141" max="16141" width="21" style="43" customWidth="1"/>
    <col min="16142" max="16142" width="27.83203125" style="43" customWidth="1"/>
    <col min="16143" max="16143" width="0" style="43" hidden="1" customWidth="1"/>
    <col min="16144" max="16183" width="10.6640625" style="43" customWidth="1"/>
    <col min="16184" max="16185" width="9.33203125" style="43"/>
    <col min="16186" max="16208" width="10.6640625" style="43" customWidth="1"/>
    <col min="16209" max="16384" width="9.33203125" style="43"/>
  </cols>
  <sheetData>
    <row r="1" spans="1:29" ht="59.25" customHeight="1" thickBot="1" x14ac:dyDescent="0.3">
      <c r="A1" s="719" t="s">
        <v>313</v>
      </c>
      <c r="B1" s="719"/>
      <c r="C1" s="719"/>
      <c r="D1" s="719"/>
      <c r="E1" s="719"/>
      <c r="F1" s="720" t="s">
        <v>378</v>
      </c>
      <c r="G1" s="720"/>
      <c r="H1" s="720"/>
      <c r="I1" s="720"/>
      <c r="J1" s="720"/>
      <c r="K1" s="720"/>
      <c r="L1" s="720"/>
      <c r="M1" s="720"/>
      <c r="N1" s="720"/>
      <c r="P1" s="44"/>
      <c r="Q1" s="44"/>
      <c r="R1" s="44"/>
      <c r="S1" s="44"/>
      <c r="T1" s="44"/>
      <c r="U1" s="44"/>
      <c r="V1" s="44"/>
      <c r="W1" s="44"/>
      <c r="X1" s="44"/>
      <c r="Y1" s="44"/>
      <c r="Z1" s="44"/>
      <c r="AA1" s="44"/>
      <c r="AB1" s="44"/>
      <c r="AC1" s="44"/>
    </row>
    <row r="2" spans="1:29" ht="16.5" customHeight="1" x14ac:dyDescent="0.25">
      <c r="A2" s="45"/>
      <c r="B2" s="45"/>
      <c r="C2" s="45"/>
      <c r="D2" s="45"/>
      <c r="E2" s="46"/>
      <c r="F2" s="47"/>
      <c r="G2" s="47"/>
      <c r="H2" s="47"/>
      <c r="I2" s="47"/>
      <c r="J2" s="47"/>
      <c r="K2" s="47"/>
      <c r="L2" s="47"/>
      <c r="M2" s="47"/>
      <c r="N2" s="47"/>
      <c r="P2" s="44"/>
      <c r="Q2" s="44"/>
      <c r="R2" s="44"/>
      <c r="S2" s="44"/>
      <c r="T2" s="44"/>
      <c r="U2" s="44"/>
      <c r="V2" s="44"/>
      <c r="W2" s="44"/>
      <c r="X2" s="44"/>
      <c r="Y2" s="44"/>
      <c r="Z2" s="44"/>
      <c r="AA2" s="44"/>
      <c r="AB2" s="44"/>
      <c r="AC2" s="44"/>
    </row>
    <row r="3" spans="1:29" x14ac:dyDescent="0.25">
      <c r="A3" s="688" t="s">
        <v>379</v>
      </c>
      <c r="B3" s="688"/>
      <c r="C3" s="688"/>
      <c r="D3" s="688"/>
      <c r="E3" s="688"/>
      <c r="F3" s="688"/>
      <c r="G3" s="688"/>
      <c r="H3" s="688"/>
      <c r="I3" s="688"/>
      <c r="J3" s="688"/>
      <c r="K3" s="688"/>
      <c r="L3" s="688"/>
      <c r="M3" s="688"/>
      <c r="N3" s="688"/>
      <c r="P3" s="51"/>
      <c r="Q3" s="51"/>
      <c r="R3" s="51"/>
      <c r="S3" s="51"/>
      <c r="T3" s="51"/>
      <c r="U3" s="51"/>
      <c r="V3" s="51"/>
      <c r="W3" s="51"/>
      <c r="X3" s="51"/>
      <c r="Y3" s="51"/>
      <c r="Z3" s="51"/>
      <c r="AA3" s="51"/>
      <c r="AB3" s="51"/>
      <c r="AC3" s="51"/>
    </row>
    <row r="4" spans="1:29" x14ac:dyDescent="0.25">
      <c r="A4" s="66"/>
      <c r="B4" s="66"/>
      <c r="C4" s="66"/>
      <c r="D4" s="66"/>
      <c r="E4" s="66"/>
      <c r="F4" s="66"/>
      <c r="G4" s="66"/>
      <c r="H4" s="66"/>
      <c r="I4" s="66"/>
      <c r="J4" s="66"/>
      <c r="K4" s="66"/>
      <c r="L4" s="66"/>
      <c r="M4" s="66"/>
      <c r="N4" s="66"/>
      <c r="P4" s="51"/>
      <c r="Q4" s="51"/>
      <c r="R4" s="51"/>
      <c r="S4" s="51"/>
      <c r="T4" s="51"/>
      <c r="U4" s="51"/>
      <c r="V4" s="51"/>
      <c r="W4" s="51"/>
      <c r="X4" s="51"/>
      <c r="Y4" s="51"/>
      <c r="Z4" s="51"/>
      <c r="AA4" s="51"/>
      <c r="AB4" s="51"/>
      <c r="AC4" s="51"/>
    </row>
    <row r="5" spans="1:29" ht="16.5" thickBot="1" x14ac:dyDescent="0.3">
      <c r="A5" s="721" t="s">
        <v>316</v>
      </c>
      <c r="B5" s="721"/>
      <c r="C5" s="721"/>
      <c r="D5" s="48" t="s">
        <v>380</v>
      </c>
      <c r="E5" s="49"/>
      <c r="F5" s="719"/>
      <c r="G5" s="719"/>
      <c r="H5" s="719"/>
      <c r="I5" s="719"/>
      <c r="J5" s="719"/>
      <c r="K5" s="719"/>
      <c r="L5" s="719"/>
      <c r="M5" s="719"/>
      <c r="N5" s="719"/>
      <c r="P5" s="51"/>
      <c r="Q5" s="51"/>
      <c r="R5" s="51"/>
      <c r="S5" s="51"/>
      <c r="T5" s="51"/>
      <c r="U5" s="51"/>
      <c r="V5" s="51"/>
      <c r="W5" s="51"/>
      <c r="X5" s="51"/>
      <c r="Y5" s="51"/>
      <c r="Z5" s="51"/>
      <c r="AA5" s="51"/>
      <c r="AB5" s="51"/>
      <c r="AC5" s="51"/>
    </row>
    <row r="6" spans="1:29" x14ac:dyDescent="0.25">
      <c r="P6" s="51"/>
      <c r="Q6" s="51"/>
      <c r="R6" s="51"/>
      <c r="S6" s="51"/>
      <c r="T6" s="51"/>
      <c r="U6" s="51"/>
      <c r="V6" s="51"/>
      <c r="W6" s="51"/>
      <c r="X6" s="51"/>
      <c r="Y6" s="51"/>
      <c r="Z6" s="51"/>
      <c r="AA6" s="51"/>
      <c r="AB6" s="51"/>
      <c r="AC6" s="51"/>
    </row>
    <row r="7" spans="1:29" ht="63.75" customHeight="1" x14ac:dyDescent="0.25">
      <c r="A7" s="55" t="s">
        <v>319</v>
      </c>
      <c r="B7" s="725" t="s">
        <v>337</v>
      </c>
      <c r="C7" s="726"/>
      <c r="D7" s="726"/>
      <c r="E7" s="727"/>
      <c r="F7" s="728" t="s">
        <v>381</v>
      </c>
      <c r="G7" s="724"/>
      <c r="H7" s="728" t="s">
        <v>382</v>
      </c>
      <c r="I7" s="724"/>
      <c r="J7" s="723" t="s">
        <v>516</v>
      </c>
      <c r="K7" s="724"/>
      <c r="L7" s="723" t="s">
        <v>517</v>
      </c>
      <c r="M7" s="724"/>
      <c r="N7" s="723" t="s">
        <v>518</v>
      </c>
      <c r="O7" s="724"/>
      <c r="P7" s="51"/>
      <c r="Q7" s="51"/>
      <c r="R7" s="51"/>
      <c r="S7" s="51"/>
      <c r="T7" s="51"/>
      <c r="U7" s="51"/>
      <c r="V7" s="51"/>
      <c r="W7" s="51"/>
      <c r="X7" s="51"/>
      <c r="Y7" s="51"/>
      <c r="Z7" s="51"/>
      <c r="AA7" s="51"/>
      <c r="AB7" s="51"/>
      <c r="AC7" s="51"/>
    </row>
    <row r="8" spans="1:29" ht="14.25" hidden="1" customHeight="1" x14ac:dyDescent="0.25">
      <c r="A8" s="55">
        <v>1</v>
      </c>
      <c r="B8" s="725">
        <v>2</v>
      </c>
      <c r="C8" s="726"/>
      <c r="D8" s="726"/>
      <c r="E8" s="727"/>
      <c r="F8" s="728">
        <v>3</v>
      </c>
      <c r="G8" s="724"/>
      <c r="H8" s="728">
        <v>4</v>
      </c>
      <c r="I8" s="724"/>
      <c r="J8" s="728">
        <v>5</v>
      </c>
      <c r="K8" s="724"/>
      <c r="L8" s="728">
        <v>6</v>
      </c>
      <c r="M8" s="724"/>
      <c r="N8" s="728">
        <v>7</v>
      </c>
      <c r="O8" s="724"/>
      <c r="P8" s="51"/>
      <c r="Q8" s="51"/>
      <c r="R8" s="51"/>
      <c r="S8" s="51"/>
      <c r="T8" s="51"/>
      <c r="U8" s="51"/>
      <c r="V8" s="51"/>
      <c r="W8" s="51"/>
      <c r="X8" s="51"/>
      <c r="Y8" s="51"/>
      <c r="Z8" s="51"/>
      <c r="AA8" s="51"/>
      <c r="AB8" s="51"/>
      <c r="AC8" s="51"/>
    </row>
    <row r="9" spans="1:29" x14ac:dyDescent="0.25">
      <c r="A9" s="69">
        <v>1</v>
      </c>
      <c r="B9" s="707" t="s">
        <v>383</v>
      </c>
      <c r="C9" s="708"/>
      <c r="D9" s="708"/>
      <c r="E9" s="709"/>
      <c r="F9" s="671"/>
      <c r="G9" s="673"/>
      <c r="H9" s="671"/>
      <c r="I9" s="673"/>
      <c r="J9" s="674">
        <v>36100</v>
      </c>
      <c r="K9" s="675"/>
      <c r="L9" s="674">
        <f>H9*J9/100</f>
        <v>0</v>
      </c>
      <c r="M9" s="675"/>
      <c r="N9" s="674">
        <f>J9*L9/100</f>
        <v>0</v>
      </c>
      <c r="O9" s="675"/>
      <c r="P9" s="51"/>
      <c r="Q9" s="51"/>
      <c r="R9" s="51"/>
      <c r="S9" s="51"/>
      <c r="T9" s="51"/>
      <c r="U9" s="51"/>
      <c r="V9" s="51"/>
      <c r="W9" s="51"/>
      <c r="X9" s="51"/>
      <c r="Y9" s="51"/>
      <c r="Z9" s="51"/>
      <c r="AA9" s="51"/>
      <c r="AB9" s="51"/>
      <c r="AC9" s="51"/>
    </row>
    <row r="10" spans="1:29" x14ac:dyDescent="0.25">
      <c r="A10" s="69">
        <v>2</v>
      </c>
      <c r="B10" s="707" t="s">
        <v>384</v>
      </c>
      <c r="C10" s="708"/>
      <c r="D10" s="708"/>
      <c r="E10" s="709"/>
      <c r="F10" s="671"/>
      <c r="G10" s="673"/>
      <c r="H10" s="671"/>
      <c r="I10" s="673"/>
      <c r="J10" s="674">
        <v>3318500</v>
      </c>
      <c r="K10" s="675"/>
      <c r="L10" s="674">
        <f>H10*J10/100</f>
        <v>0</v>
      </c>
      <c r="M10" s="675"/>
      <c r="N10" s="674">
        <f>J10*L10/100</f>
        <v>0</v>
      </c>
      <c r="O10" s="675"/>
      <c r="P10" s="51"/>
      <c r="Q10" s="51"/>
      <c r="R10" s="51"/>
      <c r="S10" s="51"/>
      <c r="T10" s="51"/>
      <c r="U10" s="51"/>
      <c r="V10" s="51"/>
      <c r="W10" s="51"/>
      <c r="X10" s="51"/>
      <c r="Y10" s="51"/>
      <c r="Z10" s="51"/>
      <c r="AA10" s="51"/>
      <c r="AB10" s="51"/>
      <c r="AC10" s="51"/>
    </row>
    <row r="11" spans="1:29" ht="30.75" customHeight="1" x14ac:dyDescent="0.25">
      <c r="A11" s="69">
        <v>3</v>
      </c>
      <c r="B11" s="692" t="s">
        <v>469</v>
      </c>
      <c r="C11" s="693"/>
      <c r="D11" s="693"/>
      <c r="E11" s="694"/>
      <c r="F11" s="671"/>
      <c r="G11" s="673"/>
      <c r="H11" s="671"/>
      <c r="I11" s="673"/>
      <c r="J11" s="674">
        <v>200</v>
      </c>
      <c r="K11" s="675"/>
      <c r="L11" s="674">
        <f>H11*J11/100</f>
        <v>0</v>
      </c>
      <c r="M11" s="675"/>
      <c r="N11" s="674">
        <f>J11*L11/100</f>
        <v>0</v>
      </c>
      <c r="O11" s="675"/>
      <c r="P11" s="51"/>
      <c r="Q11" s="51"/>
      <c r="R11" s="51"/>
      <c r="S11" s="51"/>
      <c r="T11" s="51"/>
      <c r="U11" s="51"/>
      <c r="V11" s="51"/>
      <c r="W11" s="51"/>
      <c r="X11" s="51"/>
      <c r="Y11" s="51"/>
      <c r="Z11" s="51"/>
      <c r="AA11" s="51"/>
      <c r="AB11" s="51"/>
      <c r="AC11" s="51"/>
    </row>
    <row r="12" spans="1:29" ht="30.75" customHeight="1" x14ac:dyDescent="0.25">
      <c r="A12" s="69">
        <v>4</v>
      </c>
      <c r="B12" s="692" t="s">
        <v>475</v>
      </c>
      <c r="C12" s="693"/>
      <c r="D12" s="693"/>
      <c r="E12" s="694"/>
      <c r="F12" s="671"/>
      <c r="G12" s="673"/>
      <c r="H12" s="671"/>
      <c r="I12" s="673"/>
      <c r="J12" s="674">
        <v>5000</v>
      </c>
      <c r="K12" s="675"/>
      <c r="L12" s="674">
        <f>H12*J12/100</f>
        <v>0</v>
      </c>
      <c r="M12" s="675"/>
      <c r="N12" s="674">
        <f>J12*L12/100</f>
        <v>0</v>
      </c>
      <c r="O12" s="675"/>
      <c r="P12" s="51"/>
      <c r="Q12" s="51"/>
      <c r="R12" s="51"/>
      <c r="S12" s="51"/>
      <c r="T12" s="51"/>
      <c r="U12" s="51"/>
      <c r="V12" s="51"/>
      <c r="W12" s="51"/>
      <c r="X12" s="51"/>
      <c r="Y12" s="51"/>
      <c r="Z12" s="51"/>
      <c r="AA12" s="51"/>
      <c r="AB12" s="51"/>
      <c r="AC12" s="51"/>
    </row>
    <row r="13" spans="1:29" ht="21" hidden="1" customHeight="1" x14ac:dyDescent="0.25">
      <c r="A13" s="69">
        <v>4</v>
      </c>
      <c r="B13" s="692" t="s">
        <v>447</v>
      </c>
      <c r="C13" s="693"/>
      <c r="D13" s="693"/>
      <c r="E13" s="694"/>
      <c r="F13" s="70"/>
      <c r="G13" s="71"/>
      <c r="H13" s="70"/>
      <c r="I13" s="71"/>
      <c r="J13" s="674"/>
      <c r="K13" s="675"/>
      <c r="L13" s="674">
        <v>0</v>
      </c>
      <c r="M13" s="675"/>
      <c r="N13" s="72">
        <v>0</v>
      </c>
      <c r="O13" s="73"/>
      <c r="P13" s="51"/>
      <c r="Q13" s="51"/>
      <c r="R13" s="51"/>
      <c r="S13" s="51"/>
      <c r="T13" s="51"/>
      <c r="U13" s="51"/>
      <c r="V13" s="51"/>
      <c r="W13" s="51"/>
      <c r="X13" s="51"/>
      <c r="Y13" s="51"/>
      <c r="Z13" s="51"/>
      <c r="AA13" s="51"/>
      <c r="AB13" s="51"/>
      <c r="AC13" s="51"/>
    </row>
    <row r="14" spans="1:29" hidden="1" x14ac:dyDescent="0.25">
      <c r="A14" s="69"/>
      <c r="B14" s="671"/>
      <c r="C14" s="672"/>
      <c r="D14" s="672"/>
      <c r="E14" s="673"/>
      <c r="F14" s="671"/>
      <c r="G14" s="673"/>
      <c r="H14" s="671"/>
      <c r="I14" s="673"/>
      <c r="J14" s="674"/>
      <c r="K14" s="675"/>
      <c r="L14" s="674"/>
      <c r="M14" s="675"/>
      <c r="N14" s="674"/>
      <c r="O14" s="675"/>
      <c r="P14" s="51"/>
      <c r="Q14" s="51"/>
      <c r="R14" s="51"/>
      <c r="S14" s="51"/>
      <c r="T14" s="51"/>
      <c r="U14" s="51"/>
      <c r="V14" s="51"/>
      <c r="W14" s="51"/>
      <c r="X14" s="51"/>
      <c r="Y14" s="51"/>
      <c r="Z14" s="51"/>
      <c r="AA14" s="51"/>
      <c r="AB14" s="51"/>
      <c r="AC14" s="51"/>
    </row>
    <row r="15" spans="1:29" s="54" customFormat="1" x14ac:dyDescent="0.25">
      <c r="A15" s="56"/>
      <c r="B15" s="677" t="s">
        <v>334</v>
      </c>
      <c r="C15" s="678"/>
      <c r="D15" s="678"/>
      <c r="E15" s="679"/>
      <c r="F15" s="680"/>
      <c r="G15" s="682"/>
      <c r="H15" s="680"/>
      <c r="I15" s="682"/>
      <c r="J15" s="683">
        <f>SUM(J9:K14)</f>
        <v>3359800</v>
      </c>
      <c r="K15" s="684"/>
      <c r="L15" s="683">
        <f>SUM(L9:M14)</f>
        <v>0</v>
      </c>
      <c r="M15" s="684"/>
      <c r="N15" s="683">
        <f>SUM(N9:O14)</f>
        <v>0</v>
      </c>
      <c r="O15" s="684"/>
      <c r="P15" s="57"/>
      <c r="Q15" s="57"/>
      <c r="R15" s="57"/>
      <c r="S15" s="57"/>
      <c r="T15" s="57"/>
      <c r="U15" s="57"/>
      <c r="V15" s="57"/>
      <c r="W15" s="57"/>
      <c r="X15" s="57"/>
      <c r="Y15" s="57"/>
      <c r="Z15" s="57"/>
      <c r="AA15" s="57"/>
      <c r="AB15" s="57"/>
      <c r="AC15" s="57"/>
    </row>
    <row r="16" spans="1:29" x14ac:dyDescent="0.25">
      <c r="P16" s="51"/>
      <c r="Q16" s="51"/>
      <c r="R16" s="51"/>
      <c r="S16" s="51"/>
      <c r="T16" s="51"/>
      <c r="U16" s="51"/>
      <c r="V16" s="51"/>
      <c r="W16" s="51"/>
      <c r="X16" s="51"/>
      <c r="Y16" s="51"/>
      <c r="Z16" s="51"/>
      <c r="AA16" s="51"/>
      <c r="AB16" s="51"/>
      <c r="AC16" s="51"/>
    </row>
  </sheetData>
  <mergeCells count="56">
    <mergeCell ref="A1:E1"/>
    <mergeCell ref="F1:N1"/>
    <mergeCell ref="A3:N3"/>
    <mergeCell ref="A5:C5"/>
    <mergeCell ref="F5:N5"/>
    <mergeCell ref="N7:O7"/>
    <mergeCell ref="B8:E8"/>
    <mergeCell ref="F8:G8"/>
    <mergeCell ref="H8:I8"/>
    <mergeCell ref="J8:K8"/>
    <mergeCell ref="L8:M8"/>
    <mergeCell ref="N8:O8"/>
    <mergeCell ref="B7:E7"/>
    <mergeCell ref="F7:G7"/>
    <mergeCell ref="H7:I7"/>
    <mergeCell ref="J7:K7"/>
    <mergeCell ref="L7:M7"/>
    <mergeCell ref="N10:O10"/>
    <mergeCell ref="B9:E9"/>
    <mergeCell ref="F9:G9"/>
    <mergeCell ref="H9:I9"/>
    <mergeCell ref="J9:K9"/>
    <mergeCell ref="L9:M9"/>
    <mergeCell ref="N9:O9"/>
    <mergeCell ref="B10:E10"/>
    <mergeCell ref="F10:G10"/>
    <mergeCell ref="H10:I10"/>
    <mergeCell ref="J10:K10"/>
    <mergeCell ref="L10:M10"/>
    <mergeCell ref="N12:O12"/>
    <mergeCell ref="B11:E11"/>
    <mergeCell ref="F11:G11"/>
    <mergeCell ref="H11:I11"/>
    <mergeCell ref="J11:K11"/>
    <mergeCell ref="L11:M11"/>
    <mergeCell ref="N11:O11"/>
    <mergeCell ref="B12:E12"/>
    <mergeCell ref="F12:G12"/>
    <mergeCell ref="H12:I12"/>
    <mergeCell ref="J12:K12"/>
    <mergeCell ref="L12:M12"/>
    <mergeCell ref="B13:E13"/>
    <mergeCell ref="J13:K13"/>
    <mergeCell ref="L13:M13"/>
    <mergeCell ref="B14:E14"/>
    <mergeCell ref="F14:G14"/>
    <mergeCell ref="H14:I14"/>
    <mergeCell ref="J14:K14"/>
    <mergeCell ref="L14:M14"/>
    <mergeCell ref="N14:O14"/>
    <mergeCell ref="B15:E15"/>
    <mergeCell ref="F15:G15"/>
    <mergeCell ref="H15:I15"/>
    <mergeCell ref="J15:K15"/>
    <mergeCell ref="L15:M15"/>
    <mergeCell ref="N15:O15"/>
  </mergeCells>
  <pageMargins left="0.70866141732283472" right="0.70866141732283472" top="0.74803149606299213" bottom="0.74803149606299213" header="0.31496062992125984" footer="0.31496062992125984"/>
  <pageSetup paperSize="9" scale="99" orientation="landscape"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70"/>
  <sheetViews>
    <sheetView view="pageBreakPreview" zoomScale="80" zoomScaleNormal="80" zoomScaleSheetLayoutView="80" workbookViewId="0">
      <selection activeCell="J62" sqref="J62:K62"/>
    </sheetView>
  </sheetViews>
  <sheetFormatPr defaultRowHeight="12.75" x14ac:dyDescent="0.2"/>
  <cols>
    <col min="5" max="5" width="22.6640625" customWidth="1"/>
    <col min="6" max="7" width="0" hidden="1" customWidth="1"/>
    <col min="8" max="8" width="12.6640625" hidden="1" customWidth="1"/>
    <col min="9" max="9" width="23.1640625" customWidth="1"/>
    <col min="11" max="11" width="16.5" customWidth="1"/>
    <col min="13" max="13" width="11.33203125" customWidth="1"/>
    <col min="14" max="14" width="19.5" customWidth="1"/>
    <col min="16" max="16" width="11.1640625" bestFit="1" customWidth="1"/>
    <col min="264" max="264" width="12.6640625" customWidth="1"/>
    <col min="267" max="267" width="16.5" customWidth="1"/>
    <col min="269" max="269" width="10.6640625" customWidth="1"/>
    <col min="272" max="272" width="11.1640625" bestFit="1" customWidth="1"/>
    <col min="520" max="520" width="12.6640625" customWidth="1"/>
    <col min="523" max="523" width="16.5" customWidth="1"/>
    <col min="525" max="525" width="10.6640625" customWidth="1"/>
    <col min="528" max="528" width="11.1640625" bestFit="1" customWidth="1"/>
    <col min="776" max="776" width="12.6640625" customWidth="1"/>
    <col min="779" max="779" width="16.5" customWidth="1"/>
    <col min="781" max="781" width="10.6640625" customWidth="1"/>
    <col min="784" max="784" width="11.1640625" bestFit="1" customWidth="1"/>
    <col min="1032" max="1032" width="12.6640625" customWidth="1"/>
    <col min="1035" max="1035" width="16.5" customWidth="1"/>
    <col min="1037" max="1037" width="10.6640625" customWidth="1"/>
    <col min="1040" max="1040" width="11.1640625" bestFit="1" customWidth="1"/>
    <col min="1288" max="1288" width="12.6640625" customWidth="1"/>
    <col min="1291" max="1291" width="16.5" customWidth="1"/>
    <col min="1293" max="1293" width="10.6640625" customWidth="1"/>
    <col min="1296" max="1296" width="11.1640625" bestFit="1" customWidth="1"/>
    <col min="1544" max="1544" width="12.6640625" customWidth="1"/>
    <col min="1547" max="1547" width="16.5" customWidth="1"/>
    <col min="1549" max="1549" width="10.6640625" customWidth="1"/>
    <col min="1552" max="1552" width="11.1640625" bestFit="1" customWidth="1"/>
    <col min="1800" max="1800" width="12.6640625" customWidth="1"/>
    <col min="1803" max="1803" width="16.5" customWidth="1"/>
    <col min="1805" max="1805" width="10.6640625" customWidth="1"/>
    <col min="1808" max="1808" width="11.1640625" bestFit="1" customWidth="1"/>
    <col min="2056" max="2056" width="12.6640625" customWidth="1"/>
    <col min="2059" max="2059" width="16.5" customWidth="1"/>
    <col min="2061" max="2061" width="10.6640625" customWidth="1"/>
    <col min="2064" max="2064" width="11.1640625" bestFit="1" customWidth="1"/>
    <col min="2312" max="2312" width="12.6640625" customWidth="1"/>
    <col min="2315" max="2315" width="16.5" customWidth="1"/>
    <col min="2317" max="2317" width="10.6640625" customWidth="1"/>
    <col min="2320" max="2320" width="11.1640625" bestFit="1" customWidth="1"/>
    <col min="2568" max="2568" width="12.6640625" customWidth="1"/>
    <col min="2571" max="2571" width="16.5" customWidth="1"/>
    <col min="2573" max="2573" width="10.6640625" customWidth="1"/>
    <col min="2576" max="2576" width="11.1640625" bestFit="1" customWidth="1"/>
    <col min="2824" max="2824" width="12.6640625" customWidth="1"/>
    <col min="2827" max="2827" width="16.5" customWidth="1"/>
    <col min="2829" max="2829" width="10.6640625" customWidth="1"/>
    <col min="2832" max="2832" width="11.1640625" bestFit="1" customWidth="1"/>
    <col min="3080" max="3080" width="12.6640625" customWidth="1"/>
    <col min="3083" max="3083" width="16.5" customWidth="1"/>
    <col min="3085" max="3085" width="10.6640625" customWidth="1"/>
    <col min="3088" max="3088" width="11.1640625" bestFit="1" customWidth="1"/>
    <col min="3336" max="3336" width="12.6640625" customWidth="1"/>
    <col min="3339" max="3339" width="16.5" customWidth="1"/>
    <col min="3341" max="3341" width="10.6640625" customWidth="1"/>
    <col min="3344" max="3344" width="11.1640625" bestFit="1" customWidth="1"/>
    <col min="3592" max="3592" width="12.6640625" customWidth="1"/>
    <col min="3595" max="3595" width="16.5" customWidth="1"/>
    <col min="3597" max="3597" width="10.6640625" customWidth="1"/>
    <col min="3600" max="3600" width="11.1640625" bestFit="1" customWidth="1"/>
    <col min="3848" max="3848" width="12.6640625" customWidth="1"/>
    <col min="3851" max="3851" width="16.5" customWidth="1"/>
    <col min="3853" max="3853" width="10.6640625" customWidth="1"/>
    <col min="3856" max="3856" width="11.1640625" bestFit="1" customWidth="1"/>
    <col min="4104" max="4104" width="12.6640625" customWidth="1"/>
    <col min="4107" max="4107" width="16.5" customWidth="1"/>
    <col min="4109" max="4109" width="10.6640625" customWidth="1"/>
    <col min="4112" max="4112" width="11.1640625" bestFit="1" customWidth="1"/>
    <col min="4360" max="4360" width="12.6640625" customWidth="1"/>
    <col min="4363" max="4363" width="16.5" customWidth="1"/>
    <col min="4365" max="4365" width="10.6640625" customWidth="1"/>
    <col min="4368" max="4368" width="11.1640625" bestFit="1" customWidth="1"/>
    <col min="4616" max="4616" width="12.6640625" customWidth="1"/>
    <col min="4619" max="4619" width="16.5" customWidth="1"/>
    <col min="4621" max="4621" width="10.6640625" customWidth="1"/>
    <col min="4624" max="4624" width="11.1640625" bestFit="1" customWidth="1"/>
    <col min="4872" max="4872" width="12.6640625" customWidth="1"/>
    <col min="4875" max="4875" width="16.5" customWidth="1"/>
    <col min="4877" max="4877" width="10.6640625" customWidth="1"/>
    <col min="4880" max="4880" width="11.1640625" bestFit="1" customWidth="1"/>
    <col min="5128" max="5128" width="12.6640625" customWidth="1"/>
    <col min="5131" max="5131" width="16.5" customWidth="1"/>
    <col min="5133" max="5133" width="10.6640625" customWidth="1"/>
    <col min="5136" max="5136" width="11.1640625" bestFit="1" customWidth="1"/>
    <col min="5384" max="5384" width="12.6640625" customWidth="1"/>
    <col min="5387" max="5387" width="16.5" customWidth="1"/>
    <col min="5389" max="5389" width="10.6640625" customWidth="1"/>
    <col min="5392" max="5392" width="11.1640625" bestFit="1" customWidth="1"/>
    <col min="5640" max="5640" width="12.6640625" customWidth="1"/>
    <col min="5643" max="5643" width="16.5" customWidth="1"/>
    <col min="5645" max="5645" width="10.6640625" customWidth="1"/>
    <col min="5648" max="5648" width="11.1640625" bestFit="1" customWidth="1"/>
    <col min="5896" max="5896" width="12.6640625" customWidth="1"/>
    <col min="5899" max="5899" width="16.5" customWidth="1"/>
    <col min="5901" max="5901" width="10.6640625" customWidth="1"/>
    <col min="5904" max="5904" width="11.1640625" bestFit="1" customWidth="1"/>
    <col min="6152" max="6152" width="12.6640625" customWidth="1"/>
    <col min="6155" max="6155" width="16.5" customWidth="1"/>
    <col min="6157" max="6157" width="10.6640625" customWidth="1"/>
    <col min="6160" max="6160" width="11.1640625" bestFit="1" customWidth="1"/>
    <col min="6408" max="6408" width="12.6640625" customWidth="1"/>
    <col min="6411" max="6411" width="16.5" customWidth="1"/>
    <col min="6413" max="6413" width="10.6640625" customWidth="1"/>
    <col min="6416" max="6416" width="11.1640625" bestFit="1" customWidth="1"/>
    <col min="6664" max="6664" width="12.6640625" customWidth="1"/>
    <col min="6667" max="6667" width="16.5" customWidth="1"/>
    <col min="6669" max="6669" width="10.6640625" customWidth="1"/>
    <col min="6672" max="6672" width="11.1640625" bestFit="1" customWidth="1"/>
    <col min="6920" max="6920" width="12.6640625" customWidth="1"/>
    <col min="6923" max="6923" width="16.5" customWidth="1"/>
    <col min="6925" max="6925" width="10.6640625" customWidth="1"/>
    <col min="6928" max="6928" width="11.1640625" bestFit="1" customWidth="1"/>
    <col min="7176" max="7176" width="12.6640625" customWidth="1"/>
    <col min="7179" max="7179" width="16.5" customWidth="1"/>
    <col min="7181" max="7181" width="10.6640625" customWidth="1"/>
    <col min="7184" max="7184" width="11.1640625" bestFit="1" customWidth="1"/>
    <col min="7432" max="7432" width="12.6640625" customWidth="1"/>
    <col min="7435" max="7435" width="16.5" customWidth="1"/>
    <col min="7437" max="7437" width="10.6640625" customWidth="1"/>
    <col min="7440" max="7440" width="11.1640625" bestFit="1" customWidth="1"/>
    <col min="7688" max="7688" width="12.6640625" customWidth="1"/>
    <col min="7691" max="7691" width="16.5" customWidth="1"/>
    <col min="7693" max="7693" width="10.6640625" customWidth="1"/>
    <col min="7696" max="7696" width="11.1640625" bestFit="1" customWidth="1"/>
    <col min="7944" max="7944" width="12.6640625" customWidth="1"/>
    <col min="7947" max="7947" width="16.5" customWidth="1"/>
    <col min="7949" max="7949" width="10.6640625" customWidth="1"/>
    <col min="7952" max="7952" width="11.1640625" bestFit="1" customWidth="1"/>
    <col min="8200" max="8200" width="12.6640625" customWidth="1"/>
    <col min="8203" max="8203" width="16.5" customWidth="1"/>
    <col min="8205" max="8205" width="10.6640625" customWidth="1"/>
    <col min="8208" max="8208" width="11.1640625" bestFit="1" customWidth="1"/>
    <col min="8456" max="8456" width="12.6640625" customWidth="1"/>
    <col min="8459" max="8459" width="16.5" customWidth="1"/>
    <col min="8461" max="8461" width="10.6640625" customWidth="1"/>
    <col min="8464" max="8464" width="11.1640625" bestFit="1" customWidth="1"/>
    <col min="8712" max="8712" width="12.6640625" customWidth="1"/>
    <col min="8715" max="8715" width="16.5" customWidth="1"/>
    <col min="8717" max="8717" width="10.6640625" customWidth="1"/>
    <col min="8720" max="8720" width="11.1640625" bestFit="1" customWidth="1"/>
    <col min="8968" max="8968" width="12.6640625" customWidth="1"/>
    <col min="8971" max="8971" width="16.5" customWidth="1"/>
    <col min="8973" max="8973" width="10.6640625" customWidth="1"/>
    <col min="8976" max="8976" width="11.1640625" bestFit="1" customWidth="1"/>
    <col min="9224" max="9224" width="12.6640625" customWidth="1"/>
    <col min="9227" max="9227" width="16.5" customWidth="1"/>
    <col min="9229" max="9229" width="10.6640625" customWidth="1"/>
    <col min="9232" max="9232" width="11.1640625" bestFit="1" customWidth="1"/>
    <col min="9480" max="9480" width="12.6640625" customWidth="1"/>
    <col min="9483" max="9483" width="16.5" customWidth="1"/>
    <col min="9485" max="9485" width="10.6640625" customWidth="1"/>
    <col min="9488" max="9488" width="11.1640625" bestFit="1" customWidth="1"/>
    <col min="9736" max="9736" width="12.6640625" customWidth="1"/>
    <col min="9739" max="9739" width="16.5" customWidth="1"/>
    <col min="9741" max="9741" width="10.6640625" customWidth="1"/>
    <col min="9744" max="9744" width="11.1640625" bestFit="1" customWidth="1"/>
    <col min="9992" max="9992" width="12.6640625" customWidth="1"/>
    <col min="9995" max="9995" width="16.5" customWidth="1"/>
    <col min="9997" max="9997" width="10.6640625" customWidth="1"/>
    <col min="10000" max="10000" width="11.1640625" bestFit="1" customWidth="1"/>
    <col min="10248" max="10248" width="12.6640625" customWidth="1"/>
    <col min="10251" max="10251" width="16.5" customWidth="1"/>
    <col min="10253" max="10253" width="10.6640625" customWidth="1"/>
    <col min="10256" max="10256" width="11.1640625" bestFit="1" customWidth="1"/>
    <col min="10504" max="10504" width="12.6640625" customWidth="1"/>
    <col min="10507" max="10507" width="16.5" customWidth="1"/>
    <col min="10509" max="10509" width="10.6640625" customWidth="1"/>
    <col min="10512" max="10512" width="11.1640625" bestFit="1" customWidth="1"/>
    <col min="10760" max="10760" width="12.6640625" customWidth="1"/>
    <col min="10763" max="10763" width="16.5" customWidth="1"/>
    <col min="10765" max="10765" width="10.6640625" customWidth="1"/>
    <col min="10768" max="10768" width="11.1640625" bestFit="1" customWidth="1"/>
    <col min="11016" max="11016" width="12.6640625" customWidth="1"/>
    <col min="11019" max="11019" width="16.5" customWidth="1"/>
    <col min="11021" max="11021" width="10.6640625" customWidth="1"/>
    <col min="11024" max="11024" width="11.1640625" bestFit="1" customWidth="1"/>
    <col min="11272" max="11272" width="12.6640625" customWidth="1"/>
    <col min="11275" max="11275" width="16.5" customWidth="1"/>
    <col min="11277" max="11277" width="10.6640625" customWidth="1"/>
    <col min="11280" max="11280" width="11.1640625" bestFit="1" customWidth="1"/>
    <col min="11528" max="11528" width="12.6640625" customWidth="1"/>
    <col min="11531" max="11531" width="16.5" customWidth="1"/>
    <col min="11533" max="11533" width="10.6640625" customWidth="1"/>
    <col min="11536" max="11536" width="11.1640625" bestFit="1" customWidth="1"/>
    <col min="11784" max="11784" width="12.6640625" customWidth="1"/>
    <col min="11787" max="11787" width="16.5" customWidth="1"/>
    <col min="11789" max="11789" width="10.6640625" customWidth="1"/>
    <col min="11792" max="11792" width="11.1640625" bestFit="1" customWidth="1"/>
    <col min="12040" max="12040" width="12.6640625" customWidth="1"/>
    <col min="12043" max="12043" width="16.5" customWidth="1"/>
    <col min="12045" max="12045" width="10.6640625" customWidth="1"/>
    <col min="12048" max="12048" width="11.1640625" bestFit="1" customWidth="1"/>
    <col min="12296" max="12296" width="12.6640625" customWidth="1"/>
    <col min="12299" max="12299" width="16.5" customWidth="1"/>
    <col min="12301" max="12301" width="10.6640625" customWidth="1"/>
    <col min="12304" max="12304" width="11.1640625" bestFit="1" customWidth="1"/>
    <col min="12552" max="12552" width="12.6640625" customWidth="1"/>
    <col min="12555" max="12555" width="16.5" customWidth="1"/>
    <col min="12557" max="12557" width="10.6640625" customWidth="1"/>
    <col min="12560" max="12560" width="11.1640625" bestFit="1" customWidth="1"/>
    <col min="12808" max="12808" width="12.6640625" customWidth="1"/>
    <col min="12811" max="12811" width="16.5" customWidth="1"/>
    <col min="12813" max="12813" width="10.6640625" customWidth="1"/>
    <col min="12816" max="12816" width="11.1640625" bestFit="1" customWidth="1"/>
    <col min="13064" max="13064" width="12.6640625" customWidth="1"/>
    <col min="13067" max="13067" width="16.5" customWidth="1"/>
    <col min="13069" max="13069" width="10.6640625" customWidth="1"/>
    <col min="13072" max="13072" width="11.1640625" bestFit="1" customWidth="1"/>
    <col min="13320" max="13320" width="12.6640625" customWidth="1"/>
    <col min="13323" max="13323" width="16.5" customWidth="1"/>
    <col min="13325" max="13325" width="10.6640625" customWidth="1"/>
    <col min="13328" max="13328" width="11.1640625" bestFit="1" customWidth="1"/>
    <col min="13576" max="13576" width="12.6640625" customWidth="1"/>
    <col min="13579" max="13579" width="16.5" customWidth="1"/>
    <col min="13581" max="13581" width="10.6640625" customWidth="1"/>
    <col min="13584" max="13584" width="11.1640625" bestFit="1" customWidth="1"/>
    <col min="13832" max="13832" width="12.6640625" customWidth="1"/>
    <col min="13835" max="13835" width="16.5" customWidth="1"/>
    <col min="13837" max="13837" width="10.6640625" customWidth="1"/>
    <col min="13840" max="13840" width="11.1640625" bestFit="1" customWidth="1"/>
    <col min="14088" max="14088" width="12.6640625" customWidth="1"/>
    <col min="14091" max="14091" width="16.5" customWidth="1"/>
    <col min="14093" max="14093" width="10.6640625" customWidth="1"/>
    <col min="14096" max="14096" width="11.1640625" bestFit="1" customWidth="1"/>
    <col min="14344" max="14344" width="12.6640625" customWidth="1"/>
    <col min="14347" max="14347" width="16.5" customWidth="1"/>
    <col min="14349" max="14349" width="10.6640625" customWidth="1"/>
    <col min="14352" max="14352" width="11.1640625" bestFit="1" customWidth="1"/>
    <col min="14600" max="14600" width="12.6640625" customWidth="1"/>
    <col min="14603" max="14603" width="16.5" customWidth="1"/>
    <col min="14605" max="14605" width="10.6640625" customWidth="1"/>
    <col min="14608" max="14608" width="11.1640625" bestFit="1" customWidth="1"/>
    <col min="14856" max="14856" width="12.6640625" customWidth="1"/>
    <col min="14859" max="14859" width="16.5" customWidth="1"/>
    <col min="14861" max="14861" width="10.6640625" customWidth="1"/>
    <col min="14864" max="14864" width="11.1640625" bestFit="1" customWidth="1"/>
    <col min="15112" max="15112" width="12.6640625" customWidth="1"/>
    <col min="15115" max="15115" width="16.5" customWidth="1"/>
    <col min="15117" max="15117" width="10.6640625" customWidth="1"/>
    <col min="15120" max="15120" width="11.1640625" bestFit="1" customWidth="1"/>
    <col min="15368" max="15368" width="12.6640625" customWidth="1"/>
    <col min="15371" max="15371" width="16.5" customWidth="1"/>
    <col min="15373" max="15373" width="10.6640625" customWidth="1"/>
    <col min="15376" max="15376" width="11.1640625" bestFit="1" customWidth="1"/>
    <col min="15624" max="15624" width="12.6640625" customWidth="1"/>
    <col min="15627" max="15627" width="16.5" customWidth="1"/>
    <col min="15629" max="15629" width="10.6640625" customWidth="1"/>
    <col min="15632" max="15632" width="11.1640625" bestFit="1" customWidth="1"/>
    <col min="15880" max="15880" width="12.6640625" customWidth="1"/>
    <col min="15883" max="15883" width="16.5" customWidth="1"/>
    <col min="15885" max="15885" width="10.6640625" customWidth="1"/>
    <col min="15888" max="15888" width="11.1640625" bestFit="1" customWidth="1"/>
    <col min="16136" max="16136" width="12.6640625" customWidth="1"/>
    <col min="16139" max="16139" width="16.5" customWidth="1"/>
    <col min="16141" max="16141" width="10.6640625" customWidth="1"/>
    <col min="16144" max="16144" width="11.1640625" bestFit="1" customWidth="1"/>
  </cols>
  <sheetData>
    <row r="1" spans="1:29" ht="15.75" x14ac:dyDescent="0.25">
      <c r="A1" s="718" t="s">
        <v>385</v>
      </c>
      <c r="B1" s="718"/>
      <c r="C1" s="718"/>
      <c r="D1" s="718"/>
      <c r="E1" s="718"/>
      <c r="F1" s="718"/>
      <c r="G1" s="718"/>
      <c r="H1" s="718"/>
      <c r="I1" s="718"/>
      <c r="J1" s="718"/>
      <c r="K1" s="718"/>
      <c r="L1" s="718"/>
      <c r="M1" s="718"/>
      <c r="N1" s="718"/>
      <c r="O1" s="43"/>
      <c r="P1" s="43"/>
      <c r="Q1" s="43"/>
      <c r="R1" s="43"/>
      <c r="S1" s="43"/>
      <c r="T1" s="43"/>
      <c r="U1" s="43"/>
      <c r="V1" s="43"/>
      <c r="W1" s="43"/>
      <c r="X1" s="43"/>
      <c r="Y1" s="43"/>
      <c r="Z1" s="43"/>
      <c r="AA1" s="43"/>
      <c r="AB1" s="43"/>
      <c r="AC1" s="43"/>
    </row>
    <row r="3" spans="1:29" ht="16.5" customHeight="1" thickBot="1" x14ac:dyDescent="0.3">
      <c r="A3" s="721" t="s">
        <v>316</v>
      </c>
      <c r="B3" s="721"/>
      <c r="C3" s="721"/>
      <c r="D3" s="48" t="s">
        <v>386</v>
      </c>
      <c r="E3" s="49"/>
      <c r="F3" s="47"/>
      <c r="G3" s="47"/>
      <c r="H3" s="47"/>
      <c r="I3" s="47"/>
      <c r="J3" s="47"/>
      <c r="K3" s="47"/>
      <c r="L3" s="47"/>
      <c r="M3" s="47"/>
      <c r="N3" s="47"/>
      <c r="O3" s="43"/>
      <c r="P3" s="44"/>
      <c r="Q3" s="44"/>
      <c r="R3" s="44"/>
      <c r="S3" s="44"/>
      <c r="T3" s="44"/>
      <c r="U3" s="44"/>
      <c r="V3" s="44"/>
      <c r="W3" s="44"/>
      <c r="X3" s="44"/>
      <c r="Y3" s="44"/>
      <c r="Z3" s="44"/>
      <c r="AA3" s="44"/>
      <c r="AB3" s="44"/>
      <c r="AC3" s="44"/>
    </row>
    <row r="5" spans="1:29" ht="15.75" x14ac:dyDescent="0.25">
      <c r="A5" s="718" t="s">
        <v>387</v>
      </c>
      <c r="B5" s="718"/>
      <c r="C5" s="718"/>
      <c r="D5" s="718"/>
      <c r="E5" s="718"/>
      <c r="F5" s="718"/>
      <c r="G5" s="718"/>
      <c r="H5" s="718"/>
      <c r="I5" s="718"/>
      <c r="J5" s="718"/>
      <c r="K5" s="718"/>
      <c r="L5" s="718"/>
      <c r="M5" s="718"/>
      <c r="N5" s="718"/>
      <c r="O5" s="43"/>
      <c r="P5" s="43"/>
      <c r="Q5" s="43"/>
      <c r="R5" s="43"/>
      <c r="S5" s="43"/>
      <c r="T5" s="43"/>
      <c r="U5" s="43"/>
      <c r="V5" s="43"/>
      <c r="W5" s="43"/>
      <c r="X5" s="43"/>
      <c r="Y5" s="43"/>
      <c r="Z5" s="43"/>
      <c r="AA5" s="43"/>
      <c r="AB5" s="43"/>
      <c r="AC5" s="43"/>
    </row>
    <row r="7" spans="1:29" ht="66.75" customHeight="1" x14ac:dyDescent="0.25">
      <c r="A7" s="59" t="s">
        <v>319</v>
      </c>
      <c r="B7" s="746" t="s">
        <v>19</v>
      </c>
      <c r="C7" s="746"/>
      <c r="D7" s="746"/>
      <c r="E7" s="746"/>
      <c r="F7" s="747" t="s">
        <v>388</v>
      </c>
      <c r="G7" s="747"/>
      <c r="H7" s="74" t="s">
        <v>389</v>
      </c>
      <c r="I7" s="747" t="s">
        <v>519</v>
      </c>
      <c r="J7" s="747"/>
      <c r="K7" s="747" t="s">
        <v>520</v>
      </c>
      <c r="L7" s="747"/>
      <c r="M7" s="747" t="s">
        <v>521</v>
      </c>
      <c r="N7" s="747"/>
      <c r="O7" s="43"/>
      <c r="P7" s="43"/>
      <c r="Q7" s="43"/>
      <c r="R7" s="43"/>
      <c r="S7" s="43"/>
      <c r="T7" s="43"/>
      <c r="U7" s="43"/>
      <c r="V7" s="43"/>
      <c r="W7" s="43"/>
      <c r="X7" s="43"/>
      <c r="Y7" s="43"/>
      <c r="Z7" s="43"/>
      <c r="AA7" s="43"/>
      <c r="AB7" s="43"/>
      <c r="AC7" s="43"/>
    </row>
    <row r="8" spans="1:29" s="61" customFormat="1" ht="15.75" x14ac:dyDescent="0.25">
      <c r="A8" s="60"/>
      <c r="B8" s="739" t="s">
        <v>390</v>
      </c>
      <c r="C8" s="740"/>
      <c r="D8" s="740"/>
      <c r="E8" s="741"/>
      <c r="F8" s="742" t="s">
        <v>34</v>
      </c>
      <c r="G8" s="742"/>
      <c r="H8" s="75" t="s">
        <v>34</v>
      </c>
      <c r="I8" s="743">
        <f>I10+I11+I13+I12</f>
        <v>113052.53</v>
      </c>
      <c r="J8" s="743"/>
      <c r="K8" s="743">
        <f>K10+K11+K13</f>
        <v>0</v>
      </c>
      <c r="L8" s="743"/>
      <c r="M8" s="743">
        <f>M10+M11+M13</f>
        <v>0</v>
      </c>
      <c r="N8" s="743"/>
    </row>
    <row r="9" spans="1:29" ht="15.75" x14ac:dyDescent="0.25">
      <c r="A9" s="52"/>
      <c r="B9" s="707" t="s">
        <v>29</v>
      </c>
      <c r="C9" s="708"/>
      <c r="D9" s="708"/>
      <c r="E9" s="709"/>
      <c r="F9" s="744"/>
      <c r="G9" s="744"/>
      <c r="H9" s="67"/>
      <c r="I9" s="744"/>
      <c r="J9" s="744"/>
      <c r="K9" s="744"/>
      <c r="L9" s="744"/>
      <c r="M9" s="744"/>
      <c r="N9" s="744"/>
      <c r="O9" s="43"/>
      <c r="P9" s="43"/>
      <c r="Q9" s="43"/>
      <c r="R9" s="43"/>
      <c r="S9" s="43"/>
      <c r="T9" s="43"/>
      <c r="U9" s="43"/>
      <c r="V9" s="43"/>
      <c r="W9" s="43"/>
      <c r="X9" s="43"/>
      <c r="Y9" s="43"/>
      <c r="Z9" s="43"/>
      <c r="AA9" s="43"/>
      <c r="AB9" s="43"/>
      <c r="AC9" s="43"/>
    </row>
    <row r="10" spans="1:29" ht="15.75" hidden="1" x14ac:dyDescent="0.25">
      <c r="A10" s="52" t="s">
        <v>391</v>
      </c>
      <c r="B10" s="707" t="s">
        <v>392</v>
      </c>
      <c r="C10" s="708"/>
      <c r="D10" s="708"/>
      <c r="E10" s="709"/>
      <c r="F10" s="615">
        <v>1665</v>
      </c>
      <c r="G10" s="616"/>
      <c r="H10" s="93">
        <f>I10/F10</f>
        <v>0</v>
      </c>
      <c r="I10" s="674"/>
      <c r="J10" s="675"/>
      <c r="K10" s="674"/>
      <c r="L10" s="675"/>
      <c r="M10" s="674"/>
      <c r="N10" s="675"/>
      <c r="O10" s="43"/>
      <c r="P10" s="43"/>
      <c r="Q10" s="43"/>
      <c r="R10" s="43"/>
      <c r="S10" s="43"/>
      <c r="T10" s="43"/>
      <c r="U10" s="43"/>
      <c r="V10" s="43"/>
      <c r="W10" s="43"/>
      <c r="X10" s="43"/>
      <c r="Y10" s="43"/>
      <c r="Z10" s="43"/>
      <c r="AA10" s="43"/>
      <c r="AB10" s="43"/>
      <c r="AC10" s="43"/>
    </row>
    <row r="11" spans="1:29" ht="15.75" hidden="1" x14ac:dyDescent="0.25">
      <c r="A11" s="52" t="s">
        <v>186</v>
      </c>
      <c r="B11" s="707" t="s">
        <v>393</v>
      </c>
      <c r="C11" s="708"/>
      <c r="D11" s="708"/>
      <c r="E11" s="709"/>
      <c r="F11" s="615">
        <v>120</v>
      </c>
      <c r="G11" s="616"/>
      <c r="H11" s="93">
        <f>I11/F11</f>
        <v>0</v>
      </c>
      <c r="I11" s="674"/>
      <c r="J11" s="675"/>
      <c r="K11" s="674"/>
      <c r="L11" s="675"/>
      <c r="M11" s="674"/>
      <c r="N11" s="675"/>
      <c r="O11" s="26"/>
      <c r="P11" s="26"/>
      <c r="Q11" s="43"/>
      <c r="R11" s="43"/>
      <c r="S11" s="43"/>
      <c r="T11" s="43"/>
      <c r="U11" s="43"/>
      <c r="V11" s="43"/>
      <c r="W11" s="43"/>
      <c r="X11" s="43"/>
      <c r="Y11" s="43"/>
      <c r="Z11" s="43"/>
      <c r="AA11" s="43"/>
      <c r="AB11" s="43"/>
      <c r="AC11" s="43"/>
    </row>
    <row r="12" spans="1:29" ht="15.75" hidden="1" customHeight="1" x14ac:dyDescent="0.25">
      <c r="A12" s="52" t="s">
        <v>187</v>
      </c>
      <c r="B12" s="670" t="s">
        <v>448</v>
      </c>
      <c r="C12" s="670"/>
      <c r="D12" s="670"/>
      <c r="E12" s="670"/>
      <c r="F12" s="745"/>
      <c r="G12" s="745"/>
      <c r="H12" s="93"/>
      <c r="I12" s="710"/>
      <c r="J12" s="710"/>
      <c r="K12" s="710"/>
      <c r="L12" s="710"/>
      <c r="M12" s="710"/>
      <c r="N12" s="710"/>
      <c r="O12" s="43"/>
      <c r="P12" s="43"/>
      <c r="Q12" s="43"/>
      <c r="R12" s="43"/>
      <c r="S12" s="43"/>
      <c r="T12" s="43"/>
      <c r="U12" s="43"/>
      <c r="V12" s="43"/>
      <c r="W12" s="43"/>
      <c r="X12" s="43"/>
      <c r="Y12" s="43"/>
      <c r="Z12" s="43"/>
      <c r="AA12" s="43"/>
      <c r="AB12" s="43"/>
      <c r="AC12" s="43"/>
    </row>
    <row r="13" spans="1:29" ht="15.75" x14ac:dyDescent="0.25">
      <c r="A13" s="52" t="s">
        <v>391</v>
      </c>
      <c r="B13" s="670" t="s">
        <v>394</v>
      </c>
      <c r="C13" s="670"/>
      <c r="D13" s="670"/>
      <c r="E13" s="670"/>
      <c r="F13" s="617">
        <v>90</v>
      </c>
      <c r="G13" s="617"/>
      <c r="H13" s="93">
        <f>I13/F13</f>
        <v>1256.1392222222223</v>
      </c>
      <c r="I13" s="710">
        <v>113052.53</v>
      </c>
      <c r="J13" s="710"/>
      <c r="K13" s="710">
        <v>0</v>
      </c>
      <c r="L13" s="710"/>
      <c r="M13" s="710">
        <v>0</v>
      </c>
      <c r="N13" s="710"/>
      <c r="O13" s="43"/>
      <c r="P13" s="43"/>
      <c r="Q13" s="43"/>
      <c r="R13" s="43"/>
      <c r="S13" s="43"/>
      <c r="T13" s="43"/>
      <c r="U13" s="43"/>
      <c r="V13" s="43"/>
      <c r="W13" s="43"/>
      <c r="X13" s="43"/>
      <c r="Y13" s="43"/>
      <c r="Z13" s="43"/>
      <c r="AA13" s="43"/>
      <c r="AB13" s="43"/>
      <c r="AC13" s="43"/>
    </row>
    <row r="14" spans="1:29" s="61" customFormat="1" ht="15.75" x14ac:dyDescent="0.25">
      <c r="A14" s="60"/>
      <c r="B14" s="739" t="s">
        <v>395</v>
      </c>
      <c r="C14" s="740"/>
      <c r="D14" s="740"/>
      <c r="E14" s="741"/>
      <c r="F14" s="742" t="s">
        <v>34</v>
      </c>
      <c r="G14" s="742"/>
      <c r="H14" s="75" t="s">
        <v>34</v>
      </c>
      <c r="I14" s="743">
        <f>I16+I18+I17+I21+I19+I20</f>
        <v>5115201.7000000011</v>
      </c>
      <c r="J14" s="743"/>
      <c r="K14" s="743">
        <f>K16+K18</f>
        <v>0</v>
      </c>
      <c r="L14" s="743"/>
      <c r="M14" s="743">
        <f>M16+M18</f>
        <v>0</v>
      </c>
      <c r="N14" s="743"/>
    </row>
    <row r="15" spans="1:29" ht="15.75" x14ac:dyDescent="0.25">
      <c r="A15" s="52"/>
      <c r="B15" s="707" t="s">
        <v>29</v>
      </c>
      <c r="C15" s="708"/>
      <c r="D15" s="708"/>
      <c r="E15" s="709"/>
      <c r="F15" s="744"/>
      <c r="G15" s="744"/>
      <c r="H15" s="67"/>
      <c r="I15" s="744"/>
      <c r="J15" s="744"/>
      <c r="K15" s="744"/>
      <c r="L15" s="744"/>
      <c r="M15" s="744"/>
      <c r="N15" s="744"/>
      <c r="O15" s="43"/>
      <c r="P15" s="43"/>
      <c r="Q15" s="43"/>
      <c r="R15" s="43"/>
      <c r="S15" s="43"/>
      <c r="T15" s="43"/>
      <c r="U15" s="43"/>
      <c r="V15" s="43"/>
      <c r="W15" s="43"/>
      <c r="X15" s="43"/>
      <c r="Y15" s="43"/>
      <c r="Z15" s="43"/>
      <c r="AA15" s="43"/>
      <c r="AB15" s="43"/>
      <c r="AC15" s="43"/>
    </row>
    <row r="16" spans="1:29" ht="15.75" x14ac:dyDescent="0.25">
      <c r="A16" s="52" t="s">
        <v>391</v>
      </c>
      <c r="B16" s="670" t="s">
        <v>396</v>
      </c>
      <c r="C16" s="670"/>
      <c r="D16" s="670"/>
      <c r="E16" s="670"/>
      <c r="F16" s="617">
        <v>104400</v>
      </c>
      <c r="G16" s="617"/>
      <c r="H16" s="93">
        <f>I16/F16</f>
        <v>12.389568678160922</v>
      </c>
      <c r="I16" s="618">
        <f>1290369.61+3101.36</f>
        <v>1293470.9700000002</v>
      </c>
      <c r="J16" s="618"/>
      <c r="K16" s="710">
        <v>0</v>
      </c>
      <c r="L16" s="710"/>
      <c r="M16" s="710">
        <v>0</v>
      </c>
      <c r="N16" s="710"/>
      <c r="O16" s="43"/>
      <c r="P16" s="43"/>
      <c r="Q16" s="43"/>
      <c r="R16" s="43"/>
      <c r="S16" s="43"/>
      <c r="T16" s="43"/>
      <c r="U16" s="43"/>
      <c r="V16" s="43"/>
      <c r="W16" s="43"/>
      <c r="X16" s="43"/>
      <c r="Y16" s="43"/>
      <c r="Z16" s="43"/>
      <c r="AA16" s="43"/>
      <c r="AB16" s="43"/>
      <c r="AC16" s="43"/>
    </row>
    <row r="17" spans="1:16" ht="48" customHeight="1" x14ac:dyDescent="0.25">
      <c r="A17" s="52" t="s">
        <v>169</v>
      </c>
      <c r="B17" s="692" t="s">
        <v>528</v>
      </c>
      <c r="C17" s="693"/>
      <c r="D17" s="693"/>
      <c r="E17" s="694"/>
      <c r="F17" s="735"/>
      <c r="G17" s="736"/>
      <c r="H17" s="67" t="s">
        <v>34</v>
      </c>
      <c r="I17" s="674">
        <v>3330.73</v>
      </c>
      <c r="J17" s="675"/>
      <c r="K17" s="737"/>
      <c r="L17" s="738"/>
      <c r="M17" s="737"/>
      <c r="N17" s="738"/>
      <c r="O17" s="43"/>
      <c r="P17" s="62"/>
    </row>
    <row r="18" spans="1:16" ht="15.75" x14ac:dyDescent="0.25">
      <c r="A18" s="52" t="s">
        <v>186</v>
      </c>
      <c r="B18" s="670" t="s">
        <v>449</v>
      </c>
      <c r="C18" s="670"/>
      <c r="D18" s="670"/>
      <c r="E18" s="670"/>
      <c r="F18" s="617">
        <v>900000</v>
      </c>
      <c r="G18" s="617"/>
      <c r="H18" s="93">
        <f>I18/F18</f>
        <v>3.5335555555555556</v>
      </c>
      <c r="I18" s="618">
        <v>3180200</v>
      </c>
      <c r="J18" s="618"/>
      <c r="K18" s="710">
        <v>0</v>
      </c>
      <c r="L18" s="710"/>
      <c r="M18" s="710">
        <v>0</v>
      </c>
      <c r="N18" s="710"/>
      <c r="O18" s="43"/>
      <c r="P18" s="43"/>
    </row>
    <row r="19" spans="1:16" s="92" customFormat="1" ht="15.75" x14ac:dyDescent="0.25">
      <c r="A19" s="52" t="s">
        <v>187</v>
      </c>
      <c r="B19" s="670" t="s">
        <v>392</v>
      </c>
      <c r="C19" s="670"/>
      <c r="D19" s="670"/>
      <c r="E19" s="670"/>
      <c r="F19" s="156"/>
      <c r="G19" s="156"/>
      <c r="H19" s="154"/>
      <c r="I19" s="629">
        <f>133600+5200</f>
        <v>138800</v>
      </c>
      <c r="J19" s="630"/>
      <c r="K19" s="674">
        <v>0</v>
      </c>
      <c r="L19" s="675"/>
      <c r="M19" s="674">
        <v>0</v>
      </c>
      <c r="N19" s="675"/>
      <c r="O19" s="43"/>
      <c r="P19" s="43"/>
    </row>
    <row r="20" spans="1:16" s="92" customFormat="1" ht="15.75" x14ac:dyDescent="0.25">
      <c r="A20" s="52" t="s">
        <v>401</v>
      </c>
      <c r="B20" s="670" t="s">
        <v>393</v>
      </c>
      <c r="C20" s="670"/>
      <c r="D20" s="670"/>
      <c r="E20" s="670"/>
      <c r="F20" s="689"/>
      <c r="G20" s="689"/>
      <c r="H20" s="229"/>
      <c r="I20" s="710">
        <f>362100+3700</f>
        <v>365800</v>
      </c>
      <c r="J20" s="710"/>
      <c r="K20" s="710">
        <v>0</v>
      </c>
      <c r="L20" s="710"/>
      <c r="M20" s="710">
        <v>0</v>
      </c>
      <c r="N20" s="710"/>
      <c r="O20" s="43"/>
      <c r="P20" s="43"/>
    </row>
    <row r="21" spans="1:16" ht="15.75" x14ac:dyDescent="0.25">
      <c r="A21" s="52" t="s">
        <v>403</v>
      </c>
      <c r="B21" s="670" t="s">
        <v>532</v>
      </c>
      <c r="C21" s="670"/>
      <c r="D21" s="670"/>
      <c r="E21" s="670"/>
      <c r="F21" s="689"/>
      <c r="G21" s="689"/>
      <c r="H21" s="67"/>
      <c r="I21" s="710">
        <f>125963.99+7636.01</f>
        <v>133600</v>
      </c>
      <c r="J21" s="710"/>
      <c r="K21" s="710">
        <v>0</v>
      </c>
      <c r="L21" s="710"/>
      <c r="M21" s="710">
        <v>0</v>
      </c>
      <c r="N21" s="710"/>
      <c r="O21" s="43"/>
      <c r="P21" s="43"/>
    </row>
    <row r="22" spans="1:16" s="54" customFormat="1" ht="15.75" x14ac:dyDescent="0.25">
      <c r="A22" s="53"/>
      <c r="B22" s="677" t="s">
        <v>338</v>
      </c>
      <c r="C22" s="678"/>
      <c r="D22" s="678"/>
      <c r="E22" s="679"/>
      <c r="F22" s="676" t="s">
        <v>34</v>
      </c>
      <c r="G22" s="676"/>
      <c r="H22" s="68" t="s">
        <v>34</v>
      </c>
      <c r="I22" s="711">
        <f>I8+I14</f>
        <v>5228254.2300000014</v>
      </c>
      <c r="J22" s="711"/>
      <c r="K22" s="711">
        <f>K8+K14</f>
        <v>0</v>
      </c>
      <c r="L22" s="711"/>
      <c r="M22" s="711">
        <f>M8+M14</f>
        <v>0</v>
      </c>
      <c r="N22" s="711"/>
    </row>
    <row r="23" spans="1:16" x14ac:dyDescent="0.2">
      <c r="A23" s="58"/>
      <c r="B23" s="58"/>
      <c r="C23" s="58"/>
      <c r="D23" s="58"/>
      <c r="E23" s="58"/>
      <c r="F23" s="58"/>
      <c r="G23" s="58"/>
      <c r="H23" s="58"/>
      <c r="I23" s="58"/>
      <c r="J23" s="58"/>
      <c r="K23" s="58"/>
      <c r="L23" s="58"/>
      <c r="M23" s="58"/>
      <c r="N23" s="58"/>
      <c r="O23" s="58"/>
      <c r="P23" s="58"/>
    </row>
    <row r="24" spans="1:16" ht="15.75" x14ac:dyDescent="0.25">
      <c r="A24" s="688" t="s">
        <v>397</v>
      </c>
      <c r="B24" s="688"/>
      <c r="C24" s="688"/>
      <c r="D24" s="688"/>
      <c r="E24" s="688"/>
      <c r="F24" s="688"/>
      <c r="G24" s="688"/>
      <c r="H24" s="688"/>
      <c r="I24" s="688"/>
      <c r="J24" s="688"/>
      <c r="K24" s="688"/>
      <c r="L24" s="688"/>
      <c r="M24" s="688"/>
      <c r="N24" s="688"/>
      <c r="O24" s="688"/>
      <c r="P24" s="43"/>
    </row>
    <row r="25" spans="1:16" ht="15.75" x14ac:dyDescent="0.25">
      <c r="A25" s="43"/>
      <c r="B25" s="43"/>
      <c r="C25" s="43"/>
      <c r="D25" s="43"/>
      <c r="E25" s="43"/>
      <c r="F25" s="43"/>
      <c r="G25" s="43"/>
      <c r="H25" s="43"/>
      <c r="I25" s="43"/>
      <c r="J25" s="43"/>
      <c r="K25" s="43"/>
      <c r="L25" s="43"/>
      <c r="M25" s="43"/>
      <c r="N25" s="43"/>
      <c r="O25" s="43"/>
      <c r="P25" s="43"/>
    </row>
    <row r="26" spans="1:16" ht="34.5" customHeight="1" x14ac:dyDescent="0.25">
      <c r="A26" s="59" t="s">
        <v>319</v>
      </c>
      <c r="B26" s="712" t="s">
        <v>337</v>
      </c>
      <c r="C26" s="713"/>
      <c r="D26" s="713"/>
      <c r="E26" s="713"/>
      <c r="F26" s="713"/>
      <c r="G26" s="713"/>
      <c r="H26" s="713"/>
      <c r="I26" s="714"/>
      <c r="J26" s="715" t="s">
        <v>398</v>
      </c>
      <c r="K26" s="716"/>
      <c r="L26" s="715" t="s">
        <v>399</v>
      </c>
      <c r="M26" s="717"/>
      <c r="N26" s="716"/>
      <c r="O26" s="43"/>
      <c r="P26" s="43"/>
    </row>
    <row r="27" spans="1:16" ht="15.75" x14ac:dyDescent="0.25">
      <c r="A27" s="52" t="s">
        <v>391</v>
      </c>
      <c r="B27" s="707" t="s">
        <v>500</v>
      </c>
      <c r="C27" s="708"/>
      <c r="D27" s="708"/>
      <c r="E27" s="708"/>
      <c r="F27" s="708"/>
      <c r="G27" s="708"/>
      <c r="H27" s="708"/>
      <c r="I27" s="709"/>
      <c r="J27" s="689" t="s">
        <v>34</v>
      </c>
      <c r="K27" s="689"/>
      <c r="L27" s="710">
        <f>2457.9+2201.4</f>
        <v>4659.3</v>
      </c>
      <c r="M27" s="710"/>
      <c r="N27" s="710"/>
      <c r="O27" s="43"/>
      <c r="P27" s="43"/>
    </row>
    <row r="28" spans="1:16" ht="15.75" hidden="1" x14ac:dyDescent="0.25">
      <c r="A28" s="52" t="s">
        <v>186</v>
      </c>
      <c r="B28" s="707" t="s">
        <v>402</v>
      </c>
      <c r="C28" s="708"/>
      <c r="D28" s="708"/>
      <c r="E28" s="708"/>
      <c r="F28" s="708"/>
      <c r="G28" s="708"/>
      <c r="H28" s="708"/>
      <c r="I28" s="709"/>
      <c r="J28" s="689">
        <v>12</v>
      </c>
      <c r="K28" s="689"/>
      <c r="L28" s="618"/>
      <c r="M28" s="618"/>
      <c r="N28" s="618"/>
      <c r="O28" s="43"/>
      <c r="P28" s="43"/>
    </row>
    <row r="29" spans="1:16" ht="15.75" hidden="1" x14ac:dyDescent="0.25">
      <c r="A29" s="52" t="s">
        <v>187</v>
      </c>
      <c r="B29" s="707" t="s">
        <v>471</v>
      </c>
      <c r="C29" s="708"/>
      <c r="D29" s="708"/>
      <c r="E29" s="708"/>
      <c r="F29" s="708"/>
      <c r="G29" s="708"/>
      <c r="H29" s="708"/>
      <c r="I29" s="709"/>
      <c r="J29" s="689">
        <v>1</v>
      </c>
      <c r="K29" s="689"/>
      <c r="L29" s="618"/>
      <c r="M29" s="618"/>
      <c r="N29" s="618"/>
      <c r="O29" s="43"/>
      <c r="P29" s="43"/>
    </row>
    <row r="30" spans="1:16" ht="15.75" hidden="1" x14ac:dyDescent="0.25">
      <c r="A30" s="52" t="s">
        <v>401</v>
      </c>
      <c r="B30" s="707" t="s">
        <v>404</v>
      </c>
      <c r="C30" s="708"/>
      <c r="D30" s="708"/>
      <c r="E30" s="708"/>
      <c r="F30" s="708"/>
      <c r="G30" s="708"/>
      <c r="H30" s="708"/>
      <c r="I30" s="709"/>
      <c r="J30" s="689">
        <v>12</v>
      </c>
      <c r="K30" s="689"/>
      <c r="L30" s="618"/>
      <c r="M30" s="618"/>
      <c r="N30" s="618"/>
      <c r="O30" s="43"/>
    </row>
    <row r="31" spans="1:16" ht="15.75" x14ac:dyDescent="0.25">
      <c r="A31" s="52" t="s">
        <v>186</v>
      </c>
      <c r="B31" s="707" t="s">
        <v>502</v>
      </c>
      <c r="C31" s="708"/>
      <c r="D31" s="708"/>
      <c r="E31" s="708"/>
      <c r="F31" s="708"/>
      <c r="G31" s="708"/>
      <c r="H31" s="708"/>
      <c r="I31" s="709"/>
      <c r="J31" s="689">
        <v>1</v>
      </c>
      <c r="K31" s="689"/>
      <c r="L31" s="618">
        <v>72600</v>
      </c>
      <c r="M31" s="618"/>
      <c r="N31" s="618"/>
      <c r="O31" s="43"/>
    </row>
    <row r="32" spans="1:16" ht="20.25" customHeight="1" x14ac:dyDescent="0.25">
      <c r="A32" s="52" t="s">
        <v>187</v>
      </c>
      <c r="B32" s="707" t="s">
        <v>445</v>
      </c>
      <c r="C32" s="708"/>
      <c r="D32" s="708"/>
      <c r="E32" s="708"/>
      <c r="F32" s="708"/>
      <c r="G32" s="708"/>
      <c r="H32" s="708"/>
      <c r="I32" s="709"/>
      <c r="J32" s="689">
        <v>1</v>
      </c>
      <c r="K32" s="689"/>
      <c r="L32" s="618">
        <v>7200</v>
      </c>
      <c r="M32" s="618"/>
      <c r="N32" s="618"/>
      <c r="O32" s="43"/>
    </row>
    <row r="33" spans="1:15" ht="20.25" hidden="1" customHeight="1" x14ac:dyDescent="0.25">
      <c r="A33" s="52" t="s">
        <v>405</v>
      </c>
      <c r="B33" s="707" t="s">
        <v>489</v>
      </c>
      <c r="C33" s="708"/>
      <c r="D33" s="708"/>
      <c r="E33" s="708"/>
      <c r="F33" s="708"/>
      <c r="G33" s="708"/>
      <c r="H33" s="708"/>
      <c r="I33" s="709"/>
      <c r="J33" s="689">
        <v>1</v>
      </c>
      <c r="K33" s="689"/>
      <c r="L33" s="618"/>
      <c r="M33" s="618"/>
      <c r="N33" s="618"/>
      <c r="O33" s="43"/>
    </row>
    <row r="34" spans="1:15" ht="20.25" hidden="1" customHeight="1" x14ac:dyDescent="0.25">
      <c r="A34" s="52" t="s">
        <v>406</v>
      </c>
      <c r="B34" s="707" t="s">
        <v>450</v>
      </c>
      <c r="C34" s="708"/>
      <c r="D34" s="708"/>
      <c r="E34" s="708"/>
      <c r="F34" s="708"/>
      <c r="G34" s="708"/>
      <c r="H34" s="708"/>
      <c r="I34" s="709"/>
      <c r="J34" s="689">
        <v>1</v>
      </c>
      <c r="K34" s="689"/>
      <c r="L34" s="618"/>
      <c r="M34" s="618"/>
      <c r="N34" s="618"/>
      <c r="O34" s="43"/>
    </row>
    <row r="35" spans="1:15" ht="39.75" hidden="1" customHeight="1" x14ac:dyDescent="0.25">
      <c r="A35" s="52" t="s">
        <v>407</v>
      </c>
      <c r="B35" s="692" t="s">
        <v>503</v>
      </c>
      <c r="C35" s="693"/>
      <c r="D35" s="693"/>
      <c r="E35" s="693"/>
      <c r="F35" s="693"/>
      <c r="G35" s="693"/>
      <c r="H35" s="693"/>
      <c r="I35" s="694"/>
      <c r="J35" s="689">
        <v>1</v>
      </c>
      <c r="K35" s="689"/>
      <c r="L35" s="618"/>
      <c r="M35" s="618"/>
      <c r="N35" s="618"/>
      <c r="O35" s="43"/>
    </row>
    <row r="36" spans="1:15" ht="15.75" hidden="1" x14ac:dyDescent="0.25">
      <c r="A36" s="52" t="s">
        <v>408</v>
      </c>
      <c r="B36" s="707" t="s">
        <v>504</v>
      </c>
      <c r="C36" s="708"/>
      <c r="D36" s="708"/>
      <c r="E36" s="708"/>
      <c r="F36" s="708"/>
      <c r="G36" s="708"/>
      <c r="H36" s="708"/>
      <c r="I36" s="709"/>
      <c r="J36" s="689">
        <v>1</v>
      </c>
      <c r="K36" s="689"/>
      <c r="L36" s="618"/>
      <c r="M36" s="618"/>
      <c r="N36" s="618"/>
      <c r="O36" s="43"/>
    </row>
    <row r="37" spans="1:15" s="92" customFormat="1" ht="15.75" hidden="1" x14ac:dyDescent="0.25">
      <c r="A37" s="52" t="s">
        <v>409</v>
      </c>
      <c r="B37" s="707" t="s">
        <v>452</v>
      </c>
      <c r="C37" s="708"/>
      <c r="D37" s="708"/>
      <c r="E37" s="708"/>
      <c r="F37" s="708"/>
      <c r="G37" s="708"/>
      <c r="H37" s="708"/>
      <c r="I37" s="709"/>
      <c r="J37" s="689">
        <v>1</v>
      </c>
      <c r="K37" s="689"/>
      <c r="L37" s="618"/>
      <c r="M37" s="618"/>
      <c r="N37" s="618"/>
      <c r="O37" s="43"/>
    </row>
    <row r="38" spans="1:15" s="92" customFormat="1" ht="15.75" hidden="1" x14ac:dyDescent="0.25">
      <c r="A38" s="52" t="s">
        <v>451</v>
      </c>
      <c r="B38" s="707" t="s">
        <v>507</v>
      </c>
      <c r="C38" s="708"/>
      <c r="D38" s="708"/>
      <c r="E38" s="708"/>
      <c r="F38" s="708"/>
      <c r="G38" s="708"/>
      <c r="H38" s="708"/>
      <c r="I38" s="709"/>
      <c r="J38" s="689">
        <v>1</v>
      </c>
      <c r="K38" s="689"/>
      <c r="L38" s="618"/>
      <c r="M38" s="618"/>
      <c r="N38" s="618"/>
      <c r="O38" s="43"/>
    </row>
    <row r="39" spans="1:15" ht="15.75" hidden="1" x14ac:dyDescent="0.25">
      <c r="A39" s="52" t="s">
        <v>482</v>
      </c>
      <c r="B39" s="707" t="s">
        <v>483</v>
      </c>
      <c r="C39" s="708"/>
      <c r="D39" s="708"/>
      <c r="E39" s="708"/>
      <c r="F39" s="708"/>
      <c r="G39" s="708"/>
      <c r="H39" s="708"/>
      <c r="I39" s="709"/>
      <c r="J39" s="689">
        <v>1</v>
      </c>
      <c r="K39" s="689"/>
      <c r="L39" s="618"/>
      <c r="M39" s="618"/>
      <c r="N39" s="618"/>
      <c r="O39" s="43"/>
    </row>
    <row r="40" spans="1:15" s="54" customFormat="1" ht="15.75" x14ac:dyDescent="0.25">
      <c r="A40" s="53"/>
      <c r="B40" s="677" t="s">
        <v>334</v>
      </c>
      <c r="C40" s="678"/>
      <c r="D40" s="678"/>
      <c r="E40" s="678"/>
      <c r="F40" s="678"/>
      <c r="G40" s="678"/>
      <c r="H40" s="678"/>
      <c r="I40" s="679"/>
      <c r="J40" s="676" t="s">
        <v>34</v>
      </c>
      <c r="K40" s="676"/>
      <c r="L40" s="711">
        <f>SUM(L27:N39)</f>
        <v>84459.3</v>
      </c>
      <c r="M40" s="711"/>
      <c r="N40" s="711"/>
    </row>
    <row r="42" spans="1:15" ht="15.75" x14ac:dyDescent="0.25">
      <c r="A42" s="688" t="s">
        <v>410</v>
      </c>
      <c r="B42" s="688"/>
      <c r="C42" s="688"/>
      <c r="D42" s="688"/>
      <c r="E42" s="688"/>
      <c r="F42" s="688"/>
      <c r="G42" s="688"/>
      <c r="H42" s="688"/>
      <c r="I42" s="688"/>
      <c r="J42" s="688"/>
      <c r="K42" s="688"/>
      <c r="L42" s="688"/>
      <c r="M42" s="688"/>
      <c r="N42" s="688"/>
      <c r="O42" s="688"/>
    </row>
    <row r="44" spans="1:15" ht="34.5" customHeight="1" x14ac:dyDescent="0.25">
      <c r="A44" s="59" t="s">
        <v>319</v>
      </c>
      <c r="B44" s="712" t="s">
        <v>337</v>
      </c>
      <c r="C44" s="713"/>
      <c r="D44" s="713"/>
      <c r="E44" s="713"/>
      <c r="F44" s="713"/>
      <c r="G44" s="713"/>
      <c r="H44" s="713"/>
      <c r="I44" s="714"/>
      <c r="J44" s="715" t="s">
        <v>398</v>
      </c>
      <c r="K44" s="716"/>
      <c r="L44" s="715" t="s">
        <v>399</v>
      </c>
      <c r="M44" s="717"/>
      <c r="N44" s="716"/>
      <c r="O44" s="43"/>
    </row>
    <row r="45" spans="1:15" ht="18.75" hidden="1" customHeight="1" x14ac:dyDescent="0.25">
      <c r="A45" s="52" t="s">
        <v>391</v>
      </c>
      <c r="B45" s="692" t="s">
        <v>461</v>
      </c>
      <c r="C45" s="693"/>
      <c r="D45" s="693"/>
      <c r="E45" s="693"/>
      <c r="F45" s="693"/>
      <c r="G45" s="693"/>
      <c r="H45" s="693"/>
      <c r="I45" s="694"/>
      <c r="J45" s="689" t="s">
        <v>34</v>
      </c>
      <c r="K45" s="689"/>
      <c r="L45" s="710"/>
      <c r="M45" s="710"/>
      <c r="N45" s="710"/>
      <c r="O45" s="43"/>
    </row>
    <row r="46" spans="1:15" ht="15.75" x14ac:dyDescent="0.25">
      <c r="A46" s="52">
        <v>1</v>
      </c>
      <c r="B46" s="692" t="s">
        <v>534</v>
      </c>
      <c r="C46" s="693"/>
      <c r="D46" s="693"/>
      <c r="E46" s="693"/>
      <c r="F46" s="693"/>
      <c r="G46" s="693"/>
      <c r="H46" s="693"/>
      <c r="I46" s="694"/>
      <c r="J46" s="689" t="s">
        <v>34</v>
      </c>
      <c r="K46" s="689"/>
      <c r="L46" s="710">
        <v>16500</v>
      </c>
      <c r="M46" s="710"/>
      <c r="N46" s="710"/>
      <c r="O46" s="43"/>
    </row>
    <row r="47" spans="1:15" ht="15.75" hidden="1" x14ac:dyDescent="0.25">
      <c r="A47" s="52" t="s">
        <v>186</v>
      </c>
      <c r="B47" s="692" t="s">
        <v>468</v>
      </c>
      <c r="C47" s="693"/>
      <c r="D47" s="693"/>
      <c r="E47" s="693"/>
      <c r="F47" s="693"/>
      <c r="G47" s="693"/>
      <c r="H47" s="693"/>
      <c r="I47" s="694"/>
      <c r="J47" s="689">
        <v>4</v>
      </c>
      <c r="K47" s="689"/>
      <c r="L47" s="710"/>
      <c r="M47" s="710"/>
      <c r="N47" s="710"/>
      <c r="O47" s="43"/>
    </row>
    <row r="48" spans="1:15" ht="15.75" x14ac:dyDescent="0.25">
      <c r="A48" s="52">
        <v>2</v>
      </c>
      <c r="B48" s="707" t="s">
        <v>375</v>
      </c>
      <c r="C48" s="708"/>
      <c r="D48" s="708"/>
      <c r="E48" s="708"/>
      <c r="F48" s="708"/>
      <c r="G48" s="708"/>
      <c r="H48" s="708"/>
      <c r="I48" s="709"/>
      <c r="J48" s="689">
        <v>1</v>
      </c>
      <c r="K48" s="689"/>
      <c r="L48" s="710">
        <v>25381.9</v>
      </c>
      <c r="M48" s="710"/>
      <c r="N48" s="710"/>
    </row>
    <row r="49" spans="1:15" s="92" customFormat="1" ht="31.5" hidden="1" customHeight="1" x14ac:dyDescent="0.25">
      <c r="A49" s="52" t="s">
        <v>401</v>
      </c>
      <c r="B49" s="692" t="s">
        <v>470</v>
      </c>
      <c r="C49" s="693"/>
      <c r="D49" s="693"/>
      <c r="E49" s="693"/>
      <c r="F49" s="693"/>
      <c r="G49" s="693"/>
      <c r="H49" s="693"/>
      <c r="I49" s="694"/>
      <c r="J49" s="689">
        <v>1</v>
      </c>
      <c r="K49" s="689"/>
      <c r="L49" s="710"/>
      <c r="M49" s="710"/>
      <c r="N49" s="710"/>
    </row>
    <row r="50" spans="1:15" ht="17.25" hidden="1" customHeight="1" x14ac:dyDescent="0.25">
      <c r="A50" s="52" t="s">
        <v>401</v>
      </c>
      <c r="B50" s="692" t="s">
        <v>479</v>
      </c>
      <c r="C50" s="693"/>
      <c r="D50" s="693"/>
      <c r="E50" s="693"/>
      <c r="F50" s="693"/>
      <c r="G50" s="693"/>
      <c r="H50" s="693"/>
      <c r="I50" s="694"/>
      <c r="J50" s="689">
        <v>1</v>
      </c>
      <c r="K50" s="689"/>
      <c r="L50" s="710"/>
      <c r="M50" s="710"/>
      <c r="N50" s="710"/>
    </row>
    <row r="51" spans="1:15" ht="15.75" hidden="1" x14ac:dyDescent="0.25">
      <c r="A51" s="52"/>
      <c r="B51" s="692"/>
      <c r="C51" s="693"/>
      <c r="D51" s="693"/>
      <c r="E51" s="693"/>
      <c r="F51" s="693"/>
      <c r="G51" s="693"/>
      <c r="H51" s="693"/>
      <c r="I51" s="694"/>
      <c r="J51" s="689"/>
      <c r="K51" s="689"/>
      <c r="L51" s="710"/>
      <c r="M51" s="710"/>
      <c r="N51" s="710"/>
    </row>
    <row r="52" spans="1:15" ht="15.75" hidden="1" x14ac:dyDescent="0.25">
      <c r="A52" s="52"/>
      <c r="B52" s="692"/>
      <c r="C52" s="693"/>
      <c r="D52" s="693"/>
      <c r="E52" s="693"/>
      <c r="F52" s="693"/>
      <c r="G52" s="693"/>
      <c r="H52" s="693"/>
      <c r="I52" s="694"/>
      <c r="J52" s="689"/>
      <c r="K52" s="689"/>
      <c r="L52" s="710"/>
      <c r="M52" s="710"/>
      <c r="N52" s="710"/>
    </row>
    <row r="53" spans="1:15" s="54" customFormat="1" ht="15.75" x14ac:dyDescent="0.25">
      <c r="A53" s="53"/>
      <c r="B53" s="677" t="s">
        <v>334</v>
      </c>
      <c r="C53" s="678"/>
      <c r="D53" s="678"/>
      <c r="E53" s="678"/>
      <c r="F53" s="678"/>
      <c r="G53" s="678"/>
      <c r="H53" s="678"/>
      <c r="I53" s="679"/>
      <c r="J53" s="676" t="s">
        <v>34</v>
      </c>
      <c r="K53" s="676"/>
      <c r="L53" s="711">
        <f>SUM(L45:N52)</f>
        <v>41881.9</v>
      </c>
      <c r="M53" s="711"/>
      <c r="N53" s="711"/>
    </row>
    <row r="54" spans="1:15" ht="15.75" x14ac:dyDescent="0.25">
      <c r="A54" s="43"/>
      <c r="B54" s="43"/>
      <c r="C54" s="43"/>
      <c r="D54" s="43"/>
      <c r="E54" s="43"/>
      <c r="F54" s="43"/>
      <c r="G54" s="43"/>
      <c r="H54" s="43"/>
      <c r="I54" s="43"/>
      <c r="J54" s="43"/>
      <c r="K54" s="43"/>
      <c r="L54" s="43"/>
      <c r="M54" s="43"/>
      <c r="N54" s="43"/>
    </row>
    <row r="55" spans="1:15" ht="15.75" x14ac:dyDescent="0.25">
      <c r="A55" s="718" t="s">
        <v>523</v>
      </c>
      <c r="B55" s="718"/>
      <c r="C55" s="718"/>
      <c r="D55" s="718"/>
      <c r="E55" s="718"/>
      <c r="F55" s="718"/>
      <c r="G55" s="718"/>
      <c r="H55" s="718"/>
      <c r="I55" s="718"/>
      <c r="J55" s="718"/>
      <c r="K55" s="718"/>
      <c r="L55" s="718"/>
      <c r="M55" s="718"/>
      <c r="N55" s="718"/>
    </row>
    <row r="57" spans="1:15" ht="34.5" customHeight="1" x14ac:dyDescent="0.2">
      <c r="A57" s="161" t="s">
        <v>319</v>
      </c>
      <c r="B57" s="729" t="s">
        <v>337</v>
      </c>
      <c r="C57" s="730"/>
      <c r="D57" s="730"/>
      <c r="E57" s="730"/>
      <c r="F57" s="730"/>
      <c r="G57" s="730"/>
      <c r="H57" s="730"/>
      <c r="I57" s="731"/>
      <c r="J57" s="732" t="s">
        <v>522</v>
      </c>
      <c r="K57" s="733"/>
      <c r="L57" s="734" t="s">
        <v>498</v>
      </c>
      <c r="M57" s="734"/>
      <c r="N57" s="160" t="s">
        <v>515</v>
      </c>
      <c r="O57" s="157"/>
    </row>
    <row r="58" spans="1:15" ht="15.75" customHeight="1" x14ac:dyDescent="0.25">
      <c r="A58" s="52" t="s">
        <v>391</v>
      </c>
      <c r="B58" s="692" t="s">
        <v>524</v>
      </c>
      <c r="C58" s="693"/>
      <c r="D58" s="693"/>
      <c r="E58" s="693"/>
      <c r="F58" s="693"/>
      <c r="G58" s="693"/>
      <c r="H58" s="693"/>
      <c r="I58" s="694"/>
      <c r="J58" s="674">
        <v>3278900</v>
      </c>
      <c r="K58" s="675"/>
      <c r="L58" s="710">
        <v>0</v>
      </c>
      <c r="M58" s="710"/>
      <c r="N58" s="153">
        <v>0</v>
      </c>
      <c r="O58" s="158"/>
    </row>
    <row r="59" spans="1:15" ht="15.75" hidden="1" customHeight="1" x14ac:dyDescent="0.25">
      <c r="A59" s="52" t="s">
        <v>186</v>
      </c>
      <c r="B59" s="692" t="s">
        <v>413</v>
      </c>
      <c r="C59" s="693"/>
      <c r="D59" s="693"/>
      <c r="E59" s="693"/>
      <c r="F59" s="693"/>
      <c r="G59" s="693"/>
      <c r="H59" s="693"/>
      <c r="I59" s="694"/>
      <c r="J59" s="674"/>
      <c r="K59" s="675"/>
      <c r="L59" s="710">
        <v>0</v>
      </c>
      <c r="M59" s="710"/>
      <c r="N59" s="153">
        <v>0</v>
      </c>
      <c r="O59" s="158"/>
    </row>
    <row r="60" spans="1:15" ht="39" hidden="1" customHeight="1" x14ac:dyDescent="0.25">
      <c r="A60" s="52" t="s">
        <v>187</v>
      </c>
      <c r="B60" s="692" t="s">
        <v>505</v>
      </c>
      <c r="C60" s="693"/>
      <c r="D60" s="693"/>
      <c r="E60" s="693"/>
      <c r="F60" s="693"/>
      <c r="G60" s="693"/>
      <c r="H60" s="693"/>
      <c r="I60" s="694"/>
      <c r="J60" s="674"/>
      <c r="K60" s="675"/>
      <c r="L60" s="674">
        <v>0</v>
      </c>
      <c r="M60" s="675"/>
      <c r="N60" s="153">
        <v>0</v>
      </c>
      <c r="O60" s="158"/>
    </row>
    <row r="61" spans="1:15" ht="15.75" hidden="1" customHeight="1" x14ac:dyDescent="0.25">
      <c r="A61" s="52" t="s">
        <v>401</v>
      </c>
      <c r="B61" s="692" t="s">
        <v>453</v>
      </c>
      <c r="C61" s="693"/>
      <c r="D61" s="693"/>
      <c r="E61" s="693"/>
      <c r="F61" s="693"/>
      <c r="G61" s="693"/>
      <c r="H61" s="693"/>
      <c r="I61" s="694"/>
      <c r="J61" s="88"/>
      <c r="K61" s="89"/>
      <c r="L61" s="90"/>
      <c r="M61" s="90"/>
      <c r="N61" s="153"/>
      <c r="O61" s="1"/>
    </row>
    <row r="62" spans="1:15" ht="40.5" hidden="1" customHeight="1" x14ac:dyDescent="0.25">
      <c r="A62" s="52" t="s">
        <v>401</v>
      </c>
      <c r="B62" s="692" t="s">
        <v>477</v>
      </c>
      <c r="C62" s="693"/>
      <c r="D62" s="693"/>
      <c r="E62" s="693"/>
      <c r="F62" s="693"/>
      <c r="G62" s="693"/>
      <c r="H62" s="693"/>
      <c r="I62" s="694"/>
      <c r="J62" s="674"/>
      <c r="K62" s="675"/>
      <c r="L62" s="674">
        <v>0</v>
      </c>
      <c r="M62" s="675"/>
      <c r="N62" s="153">
        <v>0</v>
      </c>
      <c r="O62" s="158"/>
    </row>
    <row r="63" spans="1:15" ht="39.75" hidden="1" customHeight="1" x14ac:dyDescent="0.25">
      <c r="A63" s="52" t="s">
        <v>403</v>
      </c>
      <c r="B63" s="692" t="s">
        <v>478</v>
      </c>
      <c r="C63" s="693"/>
      <c r="D63" s="693"/>
      <c r="E63" s="693"/>
      <c r="F63" s="693"/>
      <c r="G63" s="693"/>
      <c r="H63" s="693"/>
      <c r="I63" s="694"/>
      <c r="J63" s="674"/>
      <c r="K63" s="675"/>
      <c r="L63" s="674">
        <v>0</v>
      </c>
      <c r="M63" s="675"/>
      <c r="N63" s="153">
        <v>0</v>
      </c>
      <c r="O63" s="158"/>
    </row>
    <row r="64" spans="1:15" ht="36" hidden="1" customHeight="1" x14ac:dyDescent="0.25">
      <c r="A64" s="52" t="s">
        <v>405</v>
      </c>
      <c r="B64" s="692" t="s">
        <v>480</v>
      </c>
      <c r="C64" s="693"/>
      <c r="D64" s="693"/>
      <c r="E64" s="693"/>
      <c r="F64" s="693"/>
      <c r="G64" s="693"/>
      <c r="H64" s="693"/>
      <c r="I64" s="694"/>
      <c r="J64" s="674"/>
      <c r="K64" s="675"/>
      <c r="L64" s="674">
        <v>0</v>
      </c>
      <c r="M64" s="675"/>
      <c r="N64" s="153">
        <v>0</v>
      </c>
      <c r="O64" s="158"/>
    </row>
    <row r="65" spans="1:15" ht="33" hidden="1" customHeight="1" x14ac:dyDescent="0.25">
      <c r="A65" s="52" t="s">
        <v>406</v>
      </c>
      <c r="B65" s="692" t="s">
        <v>484</v>
      </c>
      <c r="C65" s="693"/>
      <c r="D65" s="693"/>
      <c r="E65" s="693"/>
      <c r="F65" s="693"/>
      <c r="G65" s="693"/>
      <c r="H65" s="693"/>
      <c r="I65" s="694"/>
      <c r="J65" s="674"/>
      <c r="K65" s="675"/>
      <c r="L65" s="674">
        <v>0</v>
      </c>
      <c r="M65" s="675"/>
      <c r="N65" s="153">
        <v>0</v>
      </c>
      <c r="O65" s="158"/>
    </row>
    <row r="66" spans="1:15" ht="15.75" hidden="1" customHeight="1" x14ac:dyDescent="0.25">
      <c r="A66" s="52" t="s">
        <v>407</v>
      </c>
      <c r="B66" s="692" t="s">
        <v>490</v>
      </c>
      <c r="C66" s="693"/>
      <c r="D66" s="693"/>
      <c r="E66" s="693"/>
      <c r="F66" s="693"/>
      <c r="G66" s="693"/>
      <c r="H66" s="693"/>
      <c r="I66" s="694"/>
      <c r="J66" s="674"/>
      <c r="K66" s="675"/>
      <c r="L66" s="674">
        <v>0</v>
      </c>
      <c r="M66" s="675"/>
      <c r="N66" s="153">
        <v>0</v>
      </c>
      <c r="O66" s="158"/>
    </row>
    <row r="67" spans="1:15" ht="15.75" hidden="1" customHeight="1" x14ac:dyDescent="0.25">
      <c r="A67" s="52" t="s">
        <v>409</v>
      </c>
      <c r="B67" s="692"/>
      <c r="C67" s="693"/>
      <c r="D67" s="693"/>
      <c r="E67" s="693"/>
      <c r="F67" s="693"/>
      <c r="G67" s="693"/>
      <c r="H67" s="693"/>
      <c r="I67" s="694"/>
      <c r="J67" s="88"/>
      <c r="K67" s="89"/>
      <c r="L67" s="90"/>
      <c r="M67" s="90"/>
      <c r="N67" s="153"/>
      <c r="O67" s="1"/>
    </row>
    <row r="68" spans="1:15" ht="15.75" hidden="1" customHeight="1" x14ac:dyDescent="0.25">
      <c r="A68" s="52" t="s">
        <v>451</v>
      </c>
      <c r="B68" s="692"/>
      <c r="C68" s="693"/>
      <c r="D68" s="693"/>
      <c r="E68" s="693"/>
      <c r="F68" s="693"/>
      <c r="G68" s="693"/>
      <c r="H68" s="693"/>
      <c r="I68" s="694"/>
      <c r="J68" s="88"/>
      <c r="K68" s="89"/>
      <c r="L68" s="90"/>
      <c r="M68" s="90"/>
      <c r="N68" s="153"/>
      <c r="O68" s="1"/>
    </row>
    <row r="69" spans="1:15" s="54" customFormat="1" ht="15.75" x14ac:dyDescent="0.25">
      <c r="A69" s="53"/>
      <c r="B69" s="677" t="s">
        <v>334</v>
      </c>
      <c r="C69" s="678"/>
      <c r="D69" s="678"/>
      <c r="E69" s="678"/>
      <c r="F69" s="678"/>
      <c r="G69" s="678"/>
      <c r="H69" s="678"/>
      <c r="I69" s="679"/>
      <c r="J69" s="683">
        <f>SUM(J58:K68)</f>
        <v>3278900</v>
      </c>
      <c r="K69" s="684"/>
      <c r="L69" s="711">
        <f>SUM(L58:M68)</f>
        <v>0</v>
      </c>
      <c r="M69" s="711"/>
      <c r="N69" s="155">
        <f>SUM(N58:O68)</f>
        <v>0</v>
      </c>
      <c r="O69" s="159"/>
    </row>
    <row r="70" spans="1:15" ht="15.75" x14ac:dyDescent="0.25">
      <c r="A70" s="43"/>
      <c r="B70" s="43"/>
      <c r="C70" s="43"/>
      <c r="D70" s="43"/>
      <c r="E70" s="43"/>
      <c r="F70" s="43"/>
      <c r="G70" s="43"/>
      <c r="H70" s="43"/>
      <c r="I70" s="43"/>
      <c r="J70" s="43"/>
      <c r="K70" s="43"/>
      <c r="L70" s="43"/>
      <c r="M70" s="43"/>
      <c r="N70" s="43"/>
    </row>
  </sheetData>
  <mergeCells count="193">
    <mergeCell ref="B9:E9"/>
    <mergeCell ref="F9:G9"/>
    <mergeCell ref="I9:J9"/>
    <mergeCell ref="K9:L9"/>
    <mergeCell ref="M9:N9"/>
    <mergeCell ref="A1:N1"/>
    <mergeCell ref="A3:C3"/>
    <mergeCell ref="A5:N5"/>
    <mergeCell ref="B7:E7"/>
    <mergeCell ref="F7:G7"/>
    <mergeCell ref="I7:J7"/>
    <mergeCell ref="K7:L7"/>
    <mergeCell ref="M7:N7"/>
    <mergeCell ref="B8:E8"/>
    <mergeCell ref="F8:G8"/>
    <mergeCell ref="I8:J8"/>
    <mergeCell ref="K8:L8"/>
    <mergeCell ref="M8:N8"/>
    <mergeCell ref="M10:N10"/>
    <mergeCell ref="K10:L10"/>
    <mergeCell ref="I10:J10"/>
    <mergeCell ref="F10:G10"/>
    <mergeCell ref="B10:E10"/>
    <mergeCell ref="B13:E13"/>
    <mergeCell ref="F13:G13"/>
    <mergeCell ref="I13:J13"/>
    <mergeCell ref="K13:L13"/>
    <mergeCell ref="M13:N13"/>
    <mergeCell ref="B11:E11"/>
    <mergeCell ref="F11:G11"/>
    <mergeCell ref="I11:J11"/>
    <mergeCell ref="K11:L11"/>
    <mergeCell ref="M11:N11"/>
    <mergeCell ref="B12:E12"/>
    <mergeCell ref="F12:G12"/>
    <mergeCell ref="I12:J12"/>
    <mergeCell ref="K12:L12"/>
    <mergeCell ref="M12:N12"/>
    <mergeCell ref="B14:E14"/>
    <mergeCell ref="F14:G14"/>
    <mergeCell ref="I14:J14"/>
    <mergeCell ref="K14:L14"/>
    <mergeCell ref="M14:N14"/>
    <mergeCell ref="B15:E15"/>
    <mergeCell ref="F15:G15"/>
    <mergeCell ref="I15:J15"/>
    <mergeCell ref="K15:L15"/>
    <mergeCell ref="M15:N15"/>
    <mergeCell ref="B16:E16"/>
    <mergeCell ref="F16:G16"/>
    <mergeCell ref="I16:J16"/>
    <mergeCell ref="K16:L16"/>
    <mergeCell ref="M16:N16"/>
    <mergeCell ref="B17:E17"/>
    <mergeCell ref="F17:G17"/>
    <mergeCell ref="I17:J17"/>
    <mergeCell ref="K17:L17"/>
    <mergeCell ref="M17:N17"/>
    <mergeCell ref="A24:O24"/>
    <mergeCell ref="B18:E18"/>
    <mergeCell ref="F18:G18"/>
    <mergeCell ref="I18:J18"/>
    <mergeCell ref="K18:L18"/>
    <mergeCell ref="M18:N18"/>
    <mergeCell ref="B21:E21"/>
    <mergeCell ref="F21:G21"/>
    <mergeCell ref="I21:J21"/>
    <mergeCell ref="K21:L21"/>
    <mergeCell ref="M21:N21"/>
    <mergeCell ref="B22:E22"/>
    <mergeCell ref="F22:G22"/>
    <mergeCell ref="I22:J22"/>
    <mergeCell ref="K22:L22"/>
    <mergeCell ref="M22:N22"/>
    <mergeCell ref="B19:E19"/>
    <mergeCell ref="I19:J19"/>
    <mergeCell ref="K19:L19"/>
    <mergeCell ref="M19:N19"/>
    <mergeCell ref="B20:E20"/>
    <mergeCell ref="F20:G20"/>
    <mergeCell ref="I20:J20"/>
    <mergeCell ref="K20:L20"/>
    <mergeCell ref="B28:I28"/>
    <mergeCell ref="J28:K28"/>
    <mergeCell ref="L28:N28"/>
    <mergeCell ref="B29:I29"/>
    <mergeCell ref="J29:K29"/>
    <mergeCell ref="L29:N29"/>
    <mergeCell ref="B26:I26"/>
    <mergeCell ref="J26:K26"/>
    <mergeCell ref="L26:N26"/>
    <mergeCell ref="B27:I27"/>
    <mergeCell ref="J27:K27"/>
    <mergeCell ref="L27:N27"/>
    <mergeCell ref="B32:I32"/>
    <mergeCell ref="J32:K32"/>
    <mergeCell ref="L32:N32"/>
    <mergeCell ref="B33:I33"/>
    <mergeCell ref="J33:K33"/>
    <mergeCell ref="L33:N33"/>
    <mergeCell ref="B30:I30"/>
    <mergeCell ref="J30:K30"/>
    <mergeCell ref="L30:N30"/>
    <mergeCell ref="B31:I31"/>
    <mergeCell ref="J31:K31"/>
    <mergeCell ref="L31:N31"/>
    <mergeCell ref="B34:I34"/>
    <mergeCell ref="J34:K34"/>
    <mergeCell ref="L34:N34"/>
    <mergeCell ref="B35:I35"/>
    <mergeCell ref="J35:K35"/>
    <mergeCell ref="L35:N35"/>
    <mergeCell ref="B37:I37"/>
    <mergeCell ref="J37:K37"/>
    <mergeCell ref="L37:N37"/>
    <mergeCell ref="B40:I40"/>
    <mergeCell ref="J40:K40"/>
    <mergeCell ref="L40:N40"/>
    <mergeCell ref="A42:O42"/>
    <mergeCell ref="B44:I44"/>
    <mergeCell ref="J44:K44"/>
    <mergeCell ref="L44:N44"/>
    <mergeCell ref="B36:I36"/>
    <mergeCell ref="J36:K36"/>
    <mergeCell ref="L36:N36"/>
    <mergeCell ref="B39:I39"/>
    <mergeCell ref="J39:K39"/>
    <mergeCell ref="L39:N39"/>
    <mergeCell ref="B38:I38"/>
    <mergeCell ref="J38:K38"/>
    <mergeCell ref="L38:N38"/>
    <mergeCell ref="B47:I47"/>
    <mergeCell ref="J47:K47"/>
    <mergeCell ref="L47:N47"/>
    <mergeCell ref="B48:I48"/>
    <mergeCell ref="J48:K48"/>
    <mergeCell ref="L48:N48"/>
    <mergeCell ref="B45:I45"/>
    <mergeCell ref="J45:K45"/>
    <mergeCell ref="L45:N45"/>
    <mergeCell ref="B46:I46"/>
    <mergeCell ref="J46:K46"/>
    <mergeCell ref="L46:N46"/>
    <mergeCell ref="B51:I51"/>
    <mergeCell ref="J51:K51"/>
    <mergeCell ref="L51:N51"/>
    <mergeCell ref="B52:I52"/>
    <mergeCell ref="J52:K52"/>
    <mergeCell ref="L52:N52"/>
    <mergeCell ref="L57:M57"/>
    <mergeCell ref="B49:I49"/>
    <mergeCell ref="J49:K49"/>
    <mergeCell ref="L49:N49"/>
    <mergeCell ref="B50:I50"/>
    <mergeCell ref="J50:K50"/>
    <mergeCell ref="L50:N50"/>
    <mergeCell ref="B63:I63"/>
    <mergeCell ref="J63:K63"/>
    <mergeCell ref="L63:M63"/>
    <mergeCell ref="J62:K62"/>
    <mergeCell ref="L62:M62"/>
    <mergeCell ref="B60:I60"/>
    <mergeCell ref="B61:I61"/>
    <mergeCell ref="B53:I53"/>
    <mergeCell ref="J53:K53"/>
    <mergeCell ref="L53:N53"/>
    <mergeCell ref="A55:N55"/>
    <mergeCell ref="B57:I57"/>
    <mergeCell ref="J57:K57"/>
    <mergeCell ref="M20:N20"/>
    <mergeCell ref="B68:I68"/>
    <mergeCell ref="B69:I69"/>
    <mergeCell ref="J69:K69"/>
    <mergeCell ref="B66:I66"/>
    <mergeCell ref="B67:I67"/>
    <mergeCell ref="L69:M69"/>
    <mergeCell ref="B64:I64"/>
    <mergeCell ref="B65:I65"/>
    <mergeCell ref="J64:K64"/>
    <mergeCell ref="L64:M64"/>
    <mergeCell ref="J66:K66"/>
    <mergeCell ref="L66:M66"/>
    <mergeCell ref="B58:I58"/>
    <mergeCell ref="J58:K58"/>
    <mergeCell ref="B59:I59"/>
    <mergeCell ref="J59:K59"/>
    <mergeCell ref="L58:M58"/>
    <mergeCell ref="L59:M59"/>
    <mergeCell ref="J60:K60"/>
    <mergeCell ref="L60:M60"/>
    <mergeCell ref="J65:K65"/>
    <mergeCell ref="L65:M65"/>
    <mergeCell ref="B62:I62"/>
  </mergeCells>
  <pageMargins left="0.70866141732283472" right="0.70866141732283472" top="0.74803149606299213" bottom="0.74803149606299213" header="0.31496062992125984" footer="0.31496062992125984"/>
  <pageSetup paperSize="9" scale="54" orientation="landscape"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23"/>
  <sheetViews>
    <sheetView view="pageBreakPreview" zoomScaleSheetLayoutView="100" workbookViewId="0">
      <selection activeCell="J16" sqref="J16:N16"/>
    </sheetView>
  </sheetViews>
  <sheetFormatPr defaultRowHeight="12.75" x14ac:dyDescent="0.2"/>
  <cols>
    <col min="1" max="7" width="9.33203125" style="58"/>
    <col min="8" max="8" width="10.5" style="58" customWidth="1"/>
    <col min="9" max="9" width="18.33203125" style="58" customWidth="1"/>
    <col min="10" max="12" width="9.33203125" style="58"/>
    <col min="13" max="13" width="10.6640625" style="58" customWidth="1"/>
    <col min="14" max="15" width="9.33203125" style="58"/>
    <col min="16" max="16" width="11.1640625" style="58" bestFit="1" customWidth="1"/>
    <col min="17" max="263" width="9.33203125" style="58"/>
    <col min="264" max="264" width="10.5" style="58" customWidth="1"/>
    <col min="265" max="268" width="9.33203125" style="58"/>
    <col min="269" max="269" width="10.6640625" style="58" customWidth="1"/>
    <col min="270" max="271" width="9.33203125" style="58"/>
    <col min="272" max="272" width="11.1640625" style="58" bestFit="1" customWidth="1"/>
    <col min="273" max="519" width="9.33203125" style="58"/>
    <col min="520" max="520" width="10.5" style="58" customWidth="1"/>
    <col min="521" max="524" width="9.33203125" style="58"/>
    <col min="525" max="525" width="10.6640625" style="58" customWidth="1"/>
    <col min="526" max="527" width="9.33203125" style="58"/>
    <col min="528" max="528" width="11.1640625" style="58" bestFit="1" customWidth="1"/>
    <col min="529" max="775" width="9.33203125" style="58"/>
    <col min="776" max="776" width="10.5" style="58" customWidth="1"/>
    <col min="777" max="780" width="9.33203125" style="58"/>
    <col min="781" max="781" width="10.6640625" style="58" customWidth="1"/>
    <col min="782" max="783" width="9.33203125" style="58"/>
    <col min="784" max="784" width="11.1640625" style="58" bestFit="1" customWidth="1"/>
    <col min="785" max="1031" width="9.33203125" style="58"/>
    <col min="1032" max="1032" width="10.5" style="58" customWidth="1"/>
    <col min="1033" max="1036" width="9.33203125" style="58"/>
    <col min="1037" max="1037" width="10.6640625" style="58" customWidth="1"/>
    <col min="1038" max="1039" width="9.33203125" style="58"/>
    <col min="1040" max="1040" width="11.1640625" style="58" bestFit="1" customWidth="1"/>
    <col min="1041" max="1287" width="9.33203125" style="58"/>
    <col min="1288" max="1288" width="10.5" style="58" customWidth="1"/>
    <col min="1289" max="1292" width="9.33203125" style="58"/>
    <col min="1293" max="1293" width="10.6640625" style="58" customWidth="1"/>
    <col min="1294" max="1295" width="9.33203125" style="58"/>
    <col min="1296" max="1296" width="11.1640625" style="58" bestFit="1" customWidth="1"/>
    <col min="1297" max="1543" width="9.33203125" style="58"/>
    <col min="1544" max="1544" width="10.5" style="58" customWidth="1"/>
    <col min="1545" max="1548" width="9.33203125" style="58"/>
    <col min="1549" max="1549" width="10.6640625" style="58" customWidth="1"/>
    <col min="1550" max="1551" width="9.33203125" style="58"/>
    <col min="1552" max="1552" width="11.1640625" style="58" bestFit="1" customWidth="1"/>
    <col min="1553" max="1799" width="9.33203125" style="58"/>
    <col min="1800" max="1800" width="10.5" style="58" customWidth="1"/>
    <col min="1801" max="1804" width="9.33203125" style="58"/>
    <col min="1805" max="1805" width="10.6640625" style="58" customWidth="1"/>
    <col min="1806" max="1807" width="9.33203125" style="58"/>
    <col min="1808" max="1808" width="11.1640625" style="58" bestFit="1" customWidth="1"/>
    <col min="1809" max="2055" width="9.33203125" style="58"/>
    <col min="2056" max="2056" width="10.5" style="58" customWidth="1"/>
    <col min="2057" max="2060" width="9.33203125" style="58"/>
    <col min="2061" max="2061" width="10.6640625" style="58" customWidth="1"/>
    <col min="2062" max="2063" width="9.33203125" style="58"/>
    <col min="2064" max="2064" width="11.1640625" style="58" bestFit="1" customWidth="1"/>
    <col min="2065" max="2311" width="9.33203125" style="58"/>
    <col min="2312" max="2312" width="10.5" style="58" customWidth="1"/>
    <col min="2313" max="2316" width="9.33203125" style="58"/>
    <col min="2317" max="2317" width="10.6640625" style="58" customWidth="1"/>
    <col min="2318" max="2319" width="9.33203125" style="58"/>
    <col min="2320" max="2320" width="11.1640625" style="58" bestFit="1" customWidth="1"/>
    <col min="2321" max="2567" width="9.33203125" style="58"/>
    <col min="2568" max="2568" width="10.5" style="58" customWidth="1"/>
    <col min="2569" max="2572" width="9.33203125" style="58"/>
    <col min="2573" max="2573" width="10.6640625" style="58" customWidth="1"/>
    <col min="2574" max="2575" width="9.33203125" style="58"/>
    <col min="2576" max="2576" width="11.1640625" style="58" bestFit="1" customWidth="1"/>
    <col min="2577" max="2823" width="9.33203125" style="58"/>
    <col min="2824" max="2824" width="10.5" style="58" customWidth="1"/>
    <col min="2825" max="2828" width="9.33203125" style="58"/>
    <col min="2829" max="2829" width="10.6640625" style="58" customWidth="1"/>
    <col min="2830" max="2831" width="9.33203125" style="58"/>
    <col min="2832" max="2832" width="11.1640625" style="58" bestFit="1" customWidth="1"/>
    <col min="2833" max="3079" width="9.33203125" style="58"/>
    <col min="3080" max="3080" width="10.5" style="58" customWidth="1"/>
    <col min="3081" max="3084" width="9.33203125" style="58"/>
    <col min="3085" max="3085" width="10.6640625" style="58" customWidth="1"/>
    <col min="3086" max="3087" width="9.33203125" style="58"/>
    <col min="3088" max="3088" width="11.1640625" style="58" bestFit="1" customWidth="1"/>
    <col min="3089" max="3335" width="9.33203125" style="58"/>
    <col min="3336" max="3336" width="10.5" style="58" customWidth="1"/>
    <col min="3337" max="3340" width="9.33203125" style="58"/>
    <col min="3341" max="3341" width="10.6640625" style="58" customWidth="1"/>
    <col min="3342" max="3343" width="9.33203125" style="58"/>
    <col min="3344" max="3344" width="11.1640625" style="58" bestFit="1" customWidth="1"/>
    <col min="3345" max="3591" width="9.33203125" style="58"/>
    <col min="3592" max="3592" width="10.5" style="58" customWidth="1"/>
    <col min="3593" max="3596" width="9.33203125" style="58"/>
    <col min="3597" max="3597" width="10.6640625" style="58" customWidth="1"/>
    <col min="3598" max="3599" width="9.33203125" style="58"/>
    <col min="3600" max="3600" width="11.1640625" style="58" bestFit="1" customWidth="1"/>
    <col min="3601" max="3847" width="9.33203125" style="58"/>
    <col min="3848" max="3848" width="10.5" style="58" customWidth="1"/>
    <col min="3849" max="3852" width="9.33203125" style="58"/>
    <col min="3853" max="3853" width="10.6640625" style="58" customWidth="1"/>
    <col min="3854" max="3855" width="9.33203125" style="58"/>
    <col min="3856" max="3856" width="11.1640625" style="58" bestFit="1" customWidth="1"/>
    <col min="3857" max="4103" width="9.33203125" style="58"/>
    <col min="4104" max="4104" width="10.5" style="58" customWidth="1"/>
    <col min="4105" max="4108" width="9.33203125" style="58"/>
    <col min="4109" max="4109" width="10.6640625" style="58" customWidth="1"/>
    <col min="4110" max="4111" width="9.33203125" style="58"/>
    <col min="4112" max="4112" width="11.1640625" style="58" bestFit="1" customWidth="1"/>
    <col min="4113" max="4359" width="9.33203125" style="58"/>
    <col min="4360" max="4360" width="10.5" style="58" customWidth="1"/>
    <col min="4361" max="4364" width="9.33203125" style="58"/>
    <col min="4365" max="4365" width="10.6640625" style="58" customWidth="1"/>
    <col min="4366" max="4367" width="9.33203125" style="58"/>
    <col min="4368" max="4368" width="11.1640625" style="58" bestFit="1" customWidth="1"/>
    <col min="4369" max="4615" width="9.33203125" style="58"/>
    <col min="4616" max="4616" width="10.5" style="58" customWidth="1"/>
    <col min="4617" max="4620" width="9.33203125" style="58"/>
    <col min="4621" max="4621" width="10.6640625" style="58" customWidth="1"/>
    <col min="4622" max="4623" width="9.33203125" style="58"/>
    <col min="4624" max="4624" width="11.1640625" style="58" bestFit="1" customWidth="1"/>
    <col min="4625" max="4871" width="9.33203125" style="58"/>
    <col min="4872" max="4872" width="10.5" style="58" customWidth="1"/>
    <col min="4873" max="4876" width="9.33203125" style="58"/>
    <col min="4877" max="4877" width="10.6640625" style="58" customWidth="1"/>
    <col min="4878" max="4879" width="9.33203125" style="58"/>
    <col min="4880" max="4880" width="11.1640625" style="58" bestFit="1" customWidth="1"/>
    <col min="4881" max="5127" width="9.33203125" style="58"/>
    <col min="5128" max="5128" width="10.5" style="58" customWidth="1"/>
    <col min="5129" max="5132" width="9.33203125" style="58"/>
    <col min="5133" max="5133" width="10.6640625" style="58" customWidth="1"/>
    <col min="5134" max="5135" width="9.33203125" style="58"/>
    <col min="5136" max="5136" width="11.1640625" style="58" bestFit="1" customWidth="1"/>
    <col min="5137" max="5383" width="9.33203125" style="58"/>
    <col min="5384" max="5384" width="10.5" style="58" customWidth="1"/>
    <col min="5385" max="5388" width="9.33203125" style="58"/>
    <col min="5389" max="5389" width="10.6640625" style="58" customWidth="1"/>
    <col min="5390" max="5391" width="9.33203125" style="58"/>
    <col min="5392" max="5392" width="11.1640625" style="58" bestFit="1" customWidth="1"/>
    <col min="5393" max="5639" width="9.33203125" style="58"/>
    <col min="5640" max="5640" width="10.5" style="58" customWidth="1"/>
    <col min="5641" max="5644" width="9.33203125" style="58"/>
    <col min="5645" max="5645" width="10.6640625" style="58" customWidth="1"/>
    <col min="5646" max="5647" width="9.33203125" style="58"/>
    <col min="5648" max="5648" width="11.1640625" style="58" bestFit="1" customWidth="1"/>
    <col min="5649" max="5895" width="9.33203125" style="58"/>
    <col min="5896" max="5896" width="10.5" style="58" customWidth="1"/>
    <col min="5897" max="5900" width="9.33203125" style="58"/>
    <col min="5901" max="5901" width="10.6640625" style="58" customWidth="1"/>
    <col min="5902" max="5903" width="9.33203125" style="58"/>
    <col min="5904" max="5904" width="11.1640625" style="58" bestFit="1" customWidth="1"/>
    <col min="5905" max="6151" width="9.33203125" style="58"/>
    <col min="6152" max="6152" width="10.5" style="58" customWidth="1"/>
    <col min="6153" max="6156" width="9.33203125" style="58"/>
    <col min="6157" max="6157" width="10.6640625" style="58" customWidth="1"/>
    <col min="6158" max="6159" width="9.33203125" style="58"/>
    <col min="6160" max="6160" width="11.1640625" style="58" bestFit="1" customWidth="1"/>
    <col min="6161" max="6407" width="9.33203125" style="58"/>
    <col min="6408" max="6408" width="10.5" style="58" customWidth="1"/>
    <col min="6409" max="6412" width="9.33203125" style="58"/>
    <col min="6413" max="6413" width="10.6640625" style="58" customWidth="1"/>
    <col min="6414" max="6415" width="9.33203125" style="58"/>
    <col min="6416" max="6416" width="11.1640625" style="58" bestFit="1" customWidth="1"/>
    <col min="6417" max="6663" width="9.33203125" style="58"/>
    <col min="6664" max="6664" width="10.5" style="58" customWidth="1"/>
    <col min="6665" max="6668" width="9.33203125" style="58"/>
    <col min="6669" max="6669" width="10.6640625" style="58" customWidth="1"/>
    <col min="6670" max="6671" width="9.33203125" style="58"/>
    <col min="6672" max="6672" width="11.1640625" style="58" bestFit="1" customWidth="1"/>
    <col min="6673" max="6919" width="9.33203125" style="58"/>
    <col min="6920" max="6920" width="10.5" style="58" customWidth="1"/>
    <col min="6921" max="6924" width="9.33203125" style="58"/>
    <col min="6925" max="6925" width="10.6640625" style="58" customWidth="1"/>
    <col min="6926" max="6927" width="9.33203125" style="58"/>
    <col min="6928" max="6928" width="11.1640625" style="58" bestFit="1" customWidth="1"/>
    <col min="6929" max="7175" width="9.33203125" style="58"/>
    <col min="7176" max="7176" width="10.5" style="58" customWidth="1"/>
    <col min="7177" max="7180" width="9.33203125" style="58"/>
    <col min="7181" max="7181" width="10.6640625" style="58" customWidth="1"/>
    <col min="7182" max="7183" width="9.33203125" style="58"/>
    <col min="7184" max="7184" width="11.1640625" style="58" bestFit="1" customWidth="1"/>
    <col min="7185" max="7431" width="9.33203125" style="58"/>
    <col min="7432" max="7432" width="10.5" style="58" customWidth="1"/>
    <col min="7433" max="7436" width="9.33203125" style="58"/>
    <col min="7437" max="7437" width="10.6640625" style="58" customWidth="1"/>
    <col min="7438" max="7439" width="9.33203125" style="58"/>
    <col min="7440" max="7440" width="11.1640625" style="58" bestFit="1" customWidth="1"/>
    <col min="7441" max="7687" width="9.33203125" style="58"/>
    <col min="7688" max="7688" width="10.5" style="58" customWidth="1"/>
    <col min="7689" max="7692" width="9.33203125" style="58"/>
    <col min="7693" max="7693" width="10.6640625" style="58" customWidth="1"/>
    <col min="7694" max="7695" width="9.33203125" style="58"/>
    <col min="7696" max="7696" width="11.1640625" style="58" bestFit="1" customWidth="1"/>
    <col min="7697" max="7943" width="9.33203125" style="58"/>
    <col min="7944" max="7944" width="10.5" style="58" customWidth="1"/>
    <col min="7945" max="7948" width="9.33203125" style="58"/>
    <col min="7949" max="7949" width="10.6640625" style="58" customWidth="1"/>
    <col min="7950" max="7951" width="9.33203125" style="58"/>
    <col min="7952" max="7952" width="11.1640625" style="58" bestFit="1" customWidth="1"/>
    <col min="7953" max="8199" width="9.33203125" style="58"/>
    <col min="8200" max="8200" width="10.5" style="58" customWidth="1"/>
    <col min="8201" max="8204" width="9.33203125" style="58"/>
    <col min="8205" max="8205" width="10.6640625" style="58" customWidth="1"/>
    <col min="8206" max="8207" width="9.33203125" style="58"/>
    <col min="8208" max="8208" width="11.1640625" style="58" bestFit="1" customWidth="1"/>
    <col min="8209" max="8455" width="9.33203125" style="58"/>
    <col min="8456" max="8456" width="10.5" style="58" customWidth="1"/>
    <col min="8457" max="8460" width="9.33203125" style="58"/>
    <col min="8461" max="8461" width="10.6640625" style="58" customWidth="1"/>
    <col min="8462" max="8463" width="9.33203125" style="58"/>
    <col min="8464" max="8464" width="11.1640625" style="58" bestFit="1" customWidth="1"/>
    <col min="8465" max="8711" width="9.33203125" style="58"/>
    <col min="8712" max="8712" width="10.5" style="58" customWidth="1"/>
    <col min="8713" max="8716" width="9.33203125" style="58"/>
    <col min="8717" max="8717" width="10.6640625" style="58" customWidth="1"/>
    <col min="8718" max="8719" width="9.33203125" style="58"/>
    <col min="8720" max="8720" width="11.1640625" style="58" bestFit="1" customWidth="1"/>
    <col min="8721" max="8967" width="9.33203125" style="58"/>
    <col min="8968" max="8968" width="10.5" style="58" customWidth="1"/>
    <col min="8969" max="8972" width="9.33203125" style="58"/>
    <col min="8973" max="8973" width="10.6640625" style="58" customWidth="1"/>
    <col min="8974" max="8975" width="9.33203125" style="58"/>
    <col min="8976" max="8976" width="11.1640625" style="58" bestFit="1" customWidth="1"/>
    <col min="8977" max="9223" width="9.33203125" style="58"/>
    <col min="9224" max="9224" width="10.5" style="58" customWidth="1"/>
    <col min="9225" max="9228" width="9.33203125" style="58"/>
    <col min="9229" max="9229" width="10.6640625" style="58" customWidth="1"/>
    <col min="9230" max="9231" width="9.33203125" style="58"/>
    <col min="9232" max="9232" width="11.1640625" style="58" bestFit="1" customWidth="1"/>
    <col min="9233" max="9479" width="9.33203125" style="58"/>
    <col min="9480" max="9480" width="10.5" style="58" customWidth="1"/>
    <col min="9481" max="9484" width="9.33203125" style="58"/>
    <col min="9485" max="9485" width="10.6640625" style="58" customWidth="1"/>
    <col min="9486" max="9487" width="9.33203125" style="58"/>
    <col min="9488" max="9488" width="11.1640625" style="58" bestFit="1" customWidth="1"/>
    <col min="9489" max="9735" width="9.33203125" style="58"/>
    <col min="9736" max="9736" width="10.5" style="58" customWidth="1"/>
    <col min="9737" max="9740" width="9.33203125" style="58"/>
    <col min="9741" max="9741" width="10.6640625" style="58" customWidth="1"/>
    <col min="9742" max="9743" width="9.33203125" style="58"/>
    <col min="9744" max="9744" width="11.1640625" style="58" bestFit="1" customWidth="1"/>
    <col min="9745" max="9991" width="9.33203125" style="58"/>
    <col min="9992" max="9992" width="10.5" style="58" customWidth="1"/>
    <col min="9993" max="9996" width="9.33203125" style="58"/>
    <col min="9997" max="9997" width="10.6640625" style="58" customWidth="1"/>
    <col min="9998" max="9999" width="9.33203125" style="58"/>
    <col min="10000" max="10000" width="11.1640625" style="58" bestFit="1" customWidth="1"/>
    <col min="10001" max="10247" width="9.33203125" style="58"/>
    <col min="10248" max="10248" width="10.5" style="58" customWidth="1"/>
    <col min="10249" max="10252" width="9.33203125" style="58"/>
    <col min="10253" max="10253" width="10.6640625" style="58" customWidth="1"/>
    <col min="10254" max="10255" width="9.33203125" style="58"/>
    <col min="10256" max="10256" width="11.1640625" style="58" bestFit="1" customWidth="1"/>
    <col min="10257" max="10503" width="9.33203125" style="58"/>
    <col min="10504" max="10504" width="10.5" style="58" customWidth="1"/>
    <col min="10505" max="10508" width="9.33203125" style="58"/>
    <col min="10509" max="10509" width="10.6640625" style="58" customWidth="1"/>
    <col min="10510" max="10511" width="9.33203125" style="58"/>
    <col min="10512" max="10512" width="11.1640625" style="58" bestFit="1" customWidth="1"/>
    <col min="10513" max="10759" width="9.33203125" style="58"/>
    <col min="10760" max="10760" width="10.5" style="58" customWidth="1"/>
    <col min="10761" max="10764" width="9.33203125" style="58"/>
    <col min="10765" max="10765" width="10.6640625" style="58" customWidth="1"/>
    <col min="10766" max="10767" width="9.33203125" style="58"/>
    <col min="10768" max="10768" width="11.1640625" style="58" bestFit="1" customWidth="1"/>
    <col min="10769" max="11015" width="9.33203125" style="58"/>
    <col min="11016" max="11016" width="10.5" style="58" customWidth="1"/>
    <col min="11017" max="11020" width="9.33203125" style="58"/>
    <col min="11021" max="11021" width="10.6640625" style="58" customWidth="1"/>
    <col min="11022" max="11023" width="9.33203125" style="58"/>
    <col min="11024" max="11024" width="11.1640625" style="58" bestFit="1" customWidth="1"/>
    <col min="11025" max="11271" width="9.33203125" style="58"/>
    <col min="11272" max="11272" width="10.5" style="58" customWidth="1"/>
    <col min="11273" max="11276" width="9.33203125" style="58"/>
    <col min="11277" max="11277" width="10.6640625" style="58" customWidth="1"/>
    <col min="11278" max="11279" width="9.33203125" style="58"/>
    <col min="11280" max="11280" width="11.1640625" style="58" bestFit="1" customWidth="1"/>
    <col min="11281" max="11527" width="9.33203125" style="58"/>
    <col min="11528" max="11528" width="10.5" style="58" customWidth="1"/>
    <col min="11529" max="11532" width="9.33203125" style="58"/>
    <col min="11533" max="11533" width="10.6640625" style="58" customWidth="1"/>
    <col min="11534" max="11535" width="9.33203125" style="58"/>
    <col min="11536" max="11536" width="11.1640625" style="58" bestFit="1" customWidth="1"/>
    <col min="11537" max="11783" width="9.33203125" style="58"/>
    <col min="11784" max="11784" width="10.5" style="58" customWidth="1"/>
    <col min="11785" max="11788" width="9.33203125" style="58"/>
    <col min="11789" max="11789" width="10.6640625" style="58" customWidth="1"/>
    <col min="11790" max="11791" width="9.33203125" style="58"/>
    <col min="11792" max="11792" width="11.1640625" style="58" bestFit="1" customWidth="1"/>
    <col min="11793" max="12039" width="9.33203125" style="58"/>
    <col min="12040" max="12040" width="10.5" style="58" customWidth="1"/>
    <col min="12041" max="12044" width="9.33203125" style="58"/>
    <col min="12045" max="12045" width="10.6640625" style="58" customWidth="1"/>
    <col min="12046" max="12047" width="9.33203125" style="58"/>
    <col min="12048" max="12048" width="11.1640625" style="58" bestFit="1" customWidth="1"/>
    <col min="12049" max="12295" width="9.33203125" style="58"/>
    <col min="12296" max="12296" width="10.5" style="58" customWidth="1"/>
    <col min="12297" max="12300" width="9.33203125" style="58"/>
    <col min="12301" max="12301" width="10.6640625" style="58" customWidth="1"/>
    <col min="12302" max="12303" width="9.33203125" style="58"/>
    <col min="12304" max="12304" width="11.1640625" style="58" bestFit="1" customWidth="1"/>
    <col min="12305" max="12551" width="9.33203125" style="58"/>
    <col min="12552" max="12552" width="10.5" style="58" customWidth="1"/>
    <col min="12553" max="12556" width="9.33203125" style="58"/>
    <col min="12557" max="12557" width="10.6640625" style="58" customWidth="1"/>
    <col min="12558" max="12559" width="9.33203125" style="58"/>
    <col min="12560" max="12560" width="11.1640625" style="58" bestFit="1" customWidth="1"/>
    <col min="12561" max="12807" width="9.33203125" style="58"/>
    <col min="12808" max="12808" width="10.5" style="58" customWidth="1"/>
    <col min="12809" max="12812" width="9.33203125" style="58"/>
    <col min="12813" max="12813" width="10.6640625" style="58" customWidth="1"/>
    <col min="12814" max="12815" width="9.33203125" style="58"/>
    <col min="12816" max="12816" width="11.1640625" style="58" bestFit="1" customWidth="1"/>
    <col min="12817" max="13063" width="9.33203125" style="58"/>
    <col min="13064" max="13064" width="10.5" style="58" customWidth="1"/>
    <col min="13065" max="13068" width="9.33203125" style="58"/>
    <col min="13069" max="13069" width="10.6640625" style="58" customWidth="1"/>
    <col min="13070" max="13071" width="9.33203125" style="58"/>
    <col min="13072" max="13072" width="11.1640625" style="58" bestFit="1" customWidth="1"/>
    <col min="13073" max="13319" width="9.33203125" style="58"/>
    <col min="13320" max="13320" width="10.5" style="58" customWidth="1"/>
    <col min="13321" max="13324" width="9.33203125" style="58"/>
    <col min="13325" max="13325" width="10.6640625" style="58" customWidth="1"/>
    <col min="13326" max="13327" width="9.33203125" style="58"/>
    <col min="13328" max="13328" width="11.1640625" style="58" bestFit="1" customWidth="1"/>
    <col min="13329" max="13575" width="9.33203125" style="58"/>
    <col min="13576" max="13576" width="10.5" style="58" customWidth="1"/>
    <col min="13577" max="13580" width="9.33203125" style="58"/>
    <col min="13581" max="13581" width="10.6640625" style="58" customWidth="1"/>
    <col min="13582" max="13583" width="9.33203125" style="58"/>
    <col min="13584" max="13584" width="11.1640625" style="58" bestFit="1" customWidth="1"/>
    <col min="13585" max="13831" width="9.33203125" style="58"/>
    <col min="13832" max="13832" width="10.5" style="58" customWidth="1"/>
    <col min="13833" max="13836" width="9.33203125" style="58"/>
    <col min="13837" max="13837" width="10.6640625" style="58" customWidth="1"/>
    <col min="13838" max="13839" width="9.33203125" style="58"/>
    <col min="13840" max="13840" width="11.1640625" style="58" bestFit="1" customWidth="1"/>
    <col min="13841" max="14087" width="9.33203125" style="58"/>
    <col min="14088" max="14088" width="10.5" style="58" customWidth="1"/>
    <col min="14089" max="14092" width="9.33203125" style="58"/>
    <col min="14093" max="14093" width="10.6640625" style="58" customWidth="1"/>
    <col min="14094" max="14095" width="9.33203125" style="58"/>
    <col min="14096" max="14096" width="11.1640625" style="58" bestFit="1" customWidth="1"/>
    <col min="14097" max="14343" width="9.33203125" style="58"/>
    <col min="14344" max="14344" width="10.5" style="58" customWidth="1"/>
    <col min="14345" max="14348" width="9.33203125" style="58"/>
    <col min="14349" max="14349" width="10.6640625" style="58" customWidth="1"/>
    <col min="14350" max="14351" width="9.33203125" style="58"/>
    <col min="14352" max="14352" width="11.1640625" style="58" bestFit="1" customWidth="1"/>
    <col min="14353" max="14599" width="9.33203125" style="58"/>
    <col min="14600" max="14600" width="10.5" style="58" customWidth="1"/>
    <col min="14601" max="14604" width="9.33203125" style="58"/>
    <col min="14605" max="14605" width="10.6640625" style="58" customWidth="1"/>
    <col min="14606" max="14607" width="9.33203125" style="58"/>
    <col min="14608" max="14608" width="11.1640625" style="58" bestFit="1" customWidth="1"/>
    <col min="14609" max="14855" width="9.33203125" style="58"/>
    <col min="14856" max="14856" width="10.5" style="58" customWidth="1"/>
    <col min="14857" max="14860" width="9.33203125" style="58"/>
    <col min="14861" max="14861" width="10.6640625" style="58" customWidth="1"/>
    <col min="14862" max="14863" width="9.33203125" style="58"/>
    <col min="14864" max="14864" width="11.1640625" style="58" bestFit="1" customWidth="1"/>
    <col min="14865" max="15111" width="9.33203125" style="58"/>
    <col min="15112" max="15112" width="10.5" style="58" customWidth="1"/>
    <col min="15113" max="15116" width="9.33203125" style="58"/>
    <col min="15117" max="15117" width="10.6640625" style="58" customWidth="1"/>
    <col min="15118" max="15119" width="9.33203125" style="58"/>
    <col min="15120" max="15120" width="11.1640625" style="58" bestFit="1" customWidth="1"/>
    <col min="15121" max="15367" width="9.33203125" style="58"/>
    <col min="15368" max="15368" width="10.5" style="58" customWidth="1"/>
    <col min="15369" max="15372" width="9.33203125" style="58"/>
    <col min="15373" max="15373" width="10.6640625" style="58" customWidth="1"/>
    <col min="15374" max="15375" width="9.33203125" style="58"/>
    <col min="15376" max="15376" width="11.1640625" style="58" bestFit="1" customWidth="1"/>
    <col min="15377" max="15623" width="9.33203125" style="58"/>
    <col min="15624" max="15624" width="10.5" style="58" customWidth="1"/>
    <col min="15625" max="15628" width="9.33203125" style="58"/>
    <col min="15629" max="15629" width="10.6640625" style="58" customWidth="1"/>
    <col min="15630" max="15631" width="9.33203125" style="58"/>
    <col min="15632" max="15632" width="11.1640625" style="58" bestFit="1" customWidth="1"/>
    <col min="15633" max="15879" width="9.33203125" style="58"/>
    <col min="15880" max="15880" width="10.5" style="58" customWidth="1"/>
    <col min="15881" max="15884" width="9.33203125" style="58"/>
    <col min="15885" max="15885" width="10.6640625" style="58" customWidth="1"/>
    <col min="15886" max="15887" width="9.33203125" style="58"/>
    <col min="15888" max="15888" width="11.1640625" style="58" bestFit="1" customWidth="1"/>
    <col min="15889" max="16135" width="9.33203125" style="58"/>
    <col min="16136" max="16136" width="10.5" style="58" customWidth="1"/>
    <col min="16137" max="16140" width="9.33203125" style="58"/>
    <col min="16141" max="16141" width="10.6640625" style="58" customWidth="1"/>
    <col min="16142" max="16143" width="9.33203125" style="58"/>
    <col min="16144" max="16144" width="11.1640625" style="58" bestFit="1" customWidth="1"/>
    <col min="16145" max="16384" width="9.33203125" style="58"/>
  </cols>
  <sheetData>
    <row r="1" spans="1:29" ht="54" customHeight="1" thickBot="1" x14ac:dyDescent="0.3">
      <c r="A1" s="719" t="s">
        <v>313</v>
      </c>
      <c r="B1" s="719"/>
      <c r="C1" s="719"/>
      <c r="D1" s="719"/>
      <c r="E1" s="719"/>
      <c r="F1" s="720" t="s">
        <v>454</v>
      </c>
      <c r="G1" s="720"/>
      <c r="H1" s="720"/>
      <c r="I1" s="720"/>
      <c r="J1" s="720"/>
      <c r="K1" s="720"/>
      <c r="L1" s="720"/>
      <c r="M1" s="720"/>
      <c r="N1" s="720"/>
      <c r="O1" s="43"/>
      <c r="P1" s="44"/>
      <c r="Q1" s="44"/>
      <c r="R1" s="44"/>
      <c r="S1" s="44"/>
      <c r="T1" s="44"/>
      <c r="U1" s="44"/>
      <c r="V1" s="44"/>
      <c r="W1" s="44"/>
      <c r="X1" s="44"/>
      <c r="Y1" s="44"/>
      <c r="Z1" s="44"/>
      <c r="AA1" s="44"/>
      <c r="AB1" s="44"/>
      <c r="AC1" s="44"/>
    </row>
    <row r="3" spans="1:29" ht="15.75" x14ac:dyDescent="0.25">
      <c r="A3" s="718" t="s">
        <v>412</v>
      </c>
      <c r="B3" s="718"/>
      <c r="C3" s="718"/>
      <c r="D3" s="718"/>
      <c r="E3" s="718"/>
      <c r="F3" s="718"/>
      <c r="G3" s="718"/>
      <c r="H3" s="718"/>
      <c r="I3" s="718"/>
      <c r="J3" s="718"/>
      <c r="K3" s="718"/>
      <c r="L3" s="718"/>
      <c r="M3" s="718"/>
      <c r="N3" s="718"/>
      <c r="O3" s="43"/>
      <c r="P3" s="43"/>
      <c r="Q3" s="43"/>
      <c r="R3" s="43"/>
      <c r="S3" s="43"/>
      <c r="T3" s="43"/>
      <c r="U3" s="43"/>
      <c r="V3" s="43"/>
      <c r="W3" s="43"/>
      <c r="X3" s="43"/>
      <c r="Y3" s="43"/>
      <c r="Z3" s="43"/>
      <c r="AA3" s="43"/>
      <c r="AB3" s="43"/>
      <c r="AC3" s="43"/>
    </row>
    <row r="5" spans="1:29" ht="16.5" customHeight="1" thickBot="1" x14ac:dyDescent="0.3">
      <c r="A5" s="721" t="s">
        <v>316</v>
      </c>
      <c r="B5" s="721"/>
      <c r="C5" s="721"/>
      <c r="D5" s="48">
        <v>244</v>
      </c>
      <c r="E5" s="49"/>
      <c r="F5" s="47"/>
      <c r="G5" s="47"/>
      <c r="H5" s="47"/>
      <c r="I5" s="47"/>
      <c r="J5" s="47"/>
      <c r="K5" s="47"/>
      <c r="L5" s="47"/>
      <c r="M5" s="47"/>
      <c r="N5" s="47"/>
      <c r="O5" s="43"/>
      <c r="P5" s="44"/>
      <c r="Q5" s="44"/>
      <c r="R5" s="44"/>
      <c r="S5" s="44"/>
      <c r="T5" s="44"/>
      <c r="U5" s="44"/>
      <c r="V5" s="44"/>
      <c r="W5" s="44"/>
      <c r="X5" s="44"/>
      <c r="Y5" s="44"/>
      <c r="Z5" s="44"/>
      <c r="AA5" s="44"/>
      <c r="AB5" s="44"/>
      <c r="AC5" s="44"/>
    </row>
    <row r="6" spans="1:29" s="92" customFormat="1" ht="15.75" hidden="1" x14ac:dyDescent="0.25">
      <c r="A6" s="688" t="s">
        <v>493</v>
      </c>
      <c r="B6" s="688"/>
      <c r="C6" s="688"/>
      <c r="D6" s="688"/>
      <c r="E6" s="688"/>
      <c r="F6" s="688"/>
      <c r="G6" s="688"/>
      <c r="H6" s="688"/>
      <c r="I6" s="688"/>
      <c r="J6" s="688"/>
      <c r="K6" s="688"/>
      <c r="L6" s="688"/>
      <c r="M6" s="688"/>
      <c r="N6" s="688"/>
      <c r="O6" s="688"/>
      <c r="P6" s="43"/>
    </row>
    <row r="7" spans="1:29" s="92" customFormat="1" ht="15.75" hidden="1" x14ac:dyDescent="0.25">
      <c r="A7" s="43"/>
      <c r="B7" s="43"/>
      <c r="C7" s="43"/>
      <c r="D7" s="43"/>
      <c r="E7" s="43"/>
      <c r="F7" s="43"/>
      <c r="G7" s="43"/>
      <c r="H7" s="43"/>
      <c r="I7" s="43"/>
      <c r="J7" s="43"/>
      <c r="K7" s="43"/>
      <c r="L7" s="43"/>
      <c r="M7" s="43"/>
      <c r="N7" s="43"/>
      <c r="O7" s="43"/>
      <c r="P7" s="43"/>
    </row>
    <row r="8" spans="1:29" s="92" customFormat="1" ht="34.5" hidden="1" customHeight="1" x14ac:dyDescent="0.25">
      <c r="A8" s="59" t="s">
        <v>319</v>
      </c>
      <c r="B8" s="712" t="s">
        <v>337</v>
      </c>
      <c r="C8" s="713"/>
      <c r="D8" s="713"/>
      <c r="E8" s="713"/>
      <c r="F8" s="713"/>
      <c r="G8" s="713"/>
      <c r="H8" s="713"/>
      <c r="I8" s="714"/>
      <c r="J8" s="715" t="s">
        <v>398</v>
      </c>
      <c r="K8" s="716"/>
      <c r="L8" s="715" t="s">
        <v>399</v>
      </c>
      <c r="M8" s="717"/>
      <c r="N8" s="716"/>
      <c r="O8" s="43"/>
      <c r="P8" s="43"/>
    </row>
    <row r="9" spans="1:29" s="92" customFormat="1" ht="15.75" hidden="1" x14ac:dyDescent="0.25">
      <c r="A9" s="52" t="s">
        <v>391</v>
      </c>
      <c r="B9" s="707" t="s">
        <v>446</v>
      </c>
      <c r="C9" s="708"/>
      <c r="D9" s="708"/>
      <c r="E9" s="708"/>
      <c r="F9" s="708"/>
      <c r="G9" s="708"/>
      <c r="H9" s="708"/>
      <c r="I9" s="709"/>
      <c r="J9" s="689" t="s">
        <v>34</v>
      </c>
      <c r="K9" s="689"/>
      <c r="L9" s="710"/>
      <c r="M9" s="710"/>
      <c r="N9" s="710"/>
      <c r="O9" s="43"/>
      <c r="P9" s="43"/>
    </row>
    <row r="10" spans="1:29" s="54" customFormat="1" ht="15.75" hidden="1" x14ac:dyDescent="0.25">
      <c r="A10" s="53"/>
      <c r="B10" s="677" t="s">
        <v>334</v>
      </c>
      <c r="C10" s="678"/>
      <c r="D10" s="678"/>
      <c r="E10" s="678"/>
      <c r="F10" s="678"/>
      <c r="G10" s="678"/>
      <c r="H10" s="678"/>
      <c r="I10" s="679"/>
      <c r="J10" s="676" t="s">
        <v>34</v>
      </c>
      <c r="K10" s="676"/>
      <c r="L10" s="711">
        <f>SUM(L9:N9)</f>
        <v>0</v>
      </c>
      <c r="M10" s="711"/>
      <c r="N10" s="711"/>
    </row>
    <row r="11" spans="1:29" s="54" customFormat="1" ht="15.75" x14ac:dyDescent="0.25">
      <c r="A11" s="57"/>
      <c r="B11" s="150"/>
      <c r="C11" s="150"/>
      <c r="D11" s="150"/>
      <c r="E11" s="150"/>
      <c r="F11" s="150"/>
      <c r="G11" s="150"/>
      <c r="H11" s="150"/>
      <c r="I11" s="150"/>
      <c r="J11" s="151"/>
      <c r="K11" s="151"/>
      <c r="L11" s="152"/>
      <c r="M11" s="152"/>
      <c r="N11" s="152"/>
    </row>
    <row r="12" spans="1:29" ht="15.75" x14ac:dyDescent="0.25">
      <c r="A12" s="718" t="s">
        <v>499</v>
      </c>
      <c r="B12" s="718"/>
      <c r="C12" s="718"/>
      <c r="D12" s="718"/>
      <c r="E12" s="718"/>
      <c r="F12" s="718"/>
      <c r="G12" s="718"/>
      <c r="H12" s="718"/>
      <c r="I12" s="718"/>
      <c r="J12" s="718"/>
      <c r="K12" s="718"/>
      <c r="L12" s="718"/>
      <c r="M12" s="718"/>
      <c r="N12" s="718"/>
      <c r="O12" s="43"/>
      <c r="P12" s="43"/>
      <c r="Q12" s="43"/>
      <c r="R12" s="43"/>
      <c r="S12" s="43"/>
      <c r="T12" s="43"/>
      <c r="U12" s="43"/>
      <c r="V12" s="43"/>
      <c r="W12" s="43"/>
      <c r="X12" s="43"/>
      <c r="Y12" s="43"/>
      <c r="Z12" s="43"/>
      <c r="AA12" s="43"/>
      <c r="AB12" s="43"/>
      <c r="AC12" s="43"/>
    </row>
    <row r="14" spans="1:29" ht="34.5" customHeight="1" x14ac:dyDescent="0.25">
      <c r="A14" s="59" t="s">
        <v>319</v>
      </c>
      <c r="B14" s="712" t="s">
        <v>337</v>
      </c>
      <c r="C14" s="713"/>
      <c r="D14" s="713"/>
      <c r="E14" s="713"/>
      <c r="F14" s="713"/>
      <c r="G14" s="713"/>
      <c r="H14" s="713"/>
      <c r="I14" s="714"/>
      <c r="J14" s="715" t="s">
        <v>377</v>
      </c>
      <c r="K14" s="717"/>
      <c r="L14" s="717"/>
      <c r="M14" s="717"/>
      <c r="N14" s="716"/>
      <c r="O14" s="43"/>
      <c r="P14" s="43"/>
      <c r="Q14" s="43"/>
      <c r="R14" s="43"/>
      <c r="S14" s="43"/>
      <c r="T14" s="43"/>
      <c r="U14" s="43"/>
      <c r="V14" s="43"/>
      <c r="W14" s="43"/>
      <c r="X14" s="43"/>
      <c r="Y14" s="43"/>
      <c r="Z14" s="43"/>
      <c r="AA14" s="43"/>
      <c r="AB14" s="43"/>
      <c r="AC14" s="43"/>
    </row>
    <row r="15" spans="1:29" ht="15.75" x14ac:dyDescent="0.25">
      <c r="A15" s="69" t="s">
        <v>391</v>
      </c>
      <c r="B15" s="692" t="s">
        <v>524</v>
      </c>
      <c r="C15" s="693"/>
      <c r="D15" s="693"/>
      <c r="E15" s="693"/>
      <c r="F15" s="693"/>
      <c r="G15" s="693"/>
      <c r="H15" s="693"/>
      <c r="I15" s="694"/>
      <c r="J15" s="674">
        <f>1900000+440</f>
        <v>1900440</v>
      </c>
      <c r="K15" s="748"/>
      <c r="L15" s="748"/>
      <c r="M15" s="748"/>
      <c r="N15" s="675"/>
      <c r="O15" s="43"/>
      <c r="P15" s="43"/>
      <c r="Q15" s="43"/>
      <c r="R15" s="43"/>
      <c r="S15" s="43"/>
      <c r="T15" s="43"/>
      <c r="U15" s="43"/>
      <c r="V15" s="43"/>
      <c r="W15" s="43"/>
      <c r="X15" s="43"/>
      <c r="Y15" s="43"/>
      <c r="Z15" s="43"/>
      <c r="AA15" s="43"/>
      <c r="AB15" s="43"/>
      <c r="AC15" s="43"/>
    </row>
    <row r="16" spans="1:29" ht="15.75" customHeight="1" x14ac:dyDescent="0.25">
      <c r="A16" s="69" t="s">
        <v>186</v>
      </c>
      <c r="B16" s="692" t="s">
        <v>529</v>
      </c>
      <c r="C16" s="693"/>
      <c r="D16" s="693"/>
      <c r="E16" s="693"/>
      <c r="F16" s="693"/>
      <c r="G16" s="693"/>
      <c r="H16" s="693"/>
      <c r="I16" s="694"/>
      <c r="J16" s="674">
        <f>4523.09+11754.91</f>
        <v>16278</v>
      </c>
      <c r="K16" s="748"/>
      <c r="L16" s="748"/>
      <c r="M16" s="748"/>
      <c r="N16" s="675"/>
      <c r="O16" s="43"/>
      <c r="P16" s="43"/>
      <c r="Q16" s="43"/>
      <c r="R16" s="43"/>
      <c r="S16" s="43"/>
      <c r="T16" s="43"/>
      <c r="U16" s="43"/>
      <c r="V16" s="43"/>
      <c r="W16" s="43"/>
      <c r="X16" s="43"/>
      <c r="Y16" s="43"/>
      <c r="Z16" s="43"/>
      <c r="AA16" s="43"/>
      <c r="AB16" s="43"/>
      <c r="AC16" s="43"/>
    </row>
    <row r="17" spans="1:29" ht="15.75" hidden="1" x14ac:dyDescent="0.25">
      <c r="A17" s="69" t="s">
        <v>187</v>
      </c>
      <c r="B17" s="692" t="s">
        <v>481</v>
      </c>
      <c r="C17" s="693"/>
      <c r="D17" s="693"/>
      <c r="E17" s="693"/>
      <c r="F17" s="693"/>
      <c r="G17" s="693"/>
      <c r="H17" s="693"/>
      <c r="I17" s="694"/>
      <c r="J17" s="674"/>
      <c r="K17" s="748"/>
      <c r="L17" s="748"/>
      <c r="M17" s="748"/>
      <c r="N17" s="675"/>
      <c r="O17" s="43"/>
      <c r="P17" s="43"/>
      <c r="Q17" s="43"/>
      <c r="R17" s="43"/>
      <c r="S17" s="43"/>
      <c r="T17" s="43"/>
      <c r="U17" s="43"/>
      <c r="V17" s="43"/>
      <c r="W17" s="43"/>
      <c r="X17" s="43"/>
      <c r="Y17" s="43"/>
      <c r="Z17" s="43"/>
      <c r="AA17" s="43"/>
      <c r="AB17" s="43"/>
      <c r="AC17" s="43"/>
    </row>
    <row r="18" spans="1:29" ht="18.75" hidden="1" customHeight="1" x14ac:dyDescent="0.25">
      <c r="A18" s="69" t="s">
        <v>187</v>
      </c>
      <c r="B18" s="692" t="s">
        <v>494</v>
      </c>
      <c r="C18" s="693"/>
      <c r="D18" s="693"/>
      <c r="E18" s="693"/>
      <c r="F18" s="693"/>
      <c r="G18" s="693"/>
      <c r="H18" s="693"/>
      <c r="I18" s="694"/>
      <c r="J18" s="674"/>
      <c r="K18" s="748"/>
      <c r="L18" s="748"/>
      <c r="M18" s="748"/>
      <c r="N18" s="675"/>
      <c r="O18" s="43"/>
      <c r="P18" s="43"/>
      <c r="Q18" s="43"/>
      <c r="R18" s="43"/>
      <c r="S18" s="43"/>
      <c r="T18" s="43"/>
      <c r="U18" s="43"/>
      <c r="V18" s="43"/>
      <c r="W18" s="43"/>
      <c r="X18" s="43"/>
      <c r="Y18" s="43"/>
      <c r="Z18" s="43"/>
      <c r="AA18" s="43"/>
      <c r="AB18" s="43"/>
      <c r="AC18" s="43"/>
    </row>
    <row r="19" spans="1:29" ht="15.75" hidden="1" x14ac:dyDescent="0.25">
      <c r="A19" s="69" t="s">
        <v>403</v>
      </c>
      <c r="B19" s="692" t="s">
        <v>485</v>
      </c>
      <c r="C19" s="693"/>
      <c r="D19" s="693"/>
      <c r="E19" s="693"/>
      <c r="F19" s="693"/>
      <c r="G19" s="693"/>
      <c r="H19" s="693"/>
      <c r="I19" s="694"/>
      <c r="J19" s="674"/>
      <c r="K19" s="748"/>
      <c r="L19" s="748"/>
      <c r="M19" s="748"/>
      <c r="N19" s="675"/>
      <c r="O19" s="43"/>
      <c r="P19" s="43"/>
      <c r="Q19" s="43"/>
      <c r="R19" s="43"/>
      <c r="S19" s="43"/>
      <c r="T19" s="43"/>
      <c r="U19" s="43"/>
      <c r="V19" s="43"/>
      <c r="W19" s="43"/>
      <c r="X19" s="43"/>
      <c r="Y19" s="43"/>
      <c r="Z19" s="43"/>
      <c r="AA19" s="43"/>
      <c r="AB19" s="43"/>
      <c r="AC19" s="43"/>
    </row>
    <row r="20" spans="1:29" ht="15.75" hidden="1" x14ac:dyDescent="0.25">
      <c r="A20" s="69" t="s">
        <v>401</v>
      </c>
      <c r="B20" s="692" t="s">
        <v>491</v>
      </c>
      <c r="C20" s="693"/>
      <c r="D20" s="693"/>
      <c r="E20" s="693"/>
      <c r="F20" s="693"/>
      <c r="G20" s="693"/>
      <c r="H20" s="693"/>
      <c r="I20" s="694"/>
      <c r="J20" s="674"/>
      <c r="K20" s="748"/>
      <c r="L20" s="748"/>
      <c r="M20" s="748"/>
      <c r="N20" s="675"/>
      <c r="O20" s="43"/>
      <c r="P20" s="43"/>
      <c r="Q20" s="43"/>
      <c r="R20" s="43"/>
      <c r="S20" s="43"/>
      <c r="T20" s="43"/>
      <c r="U20" s="43"/>
      <c r="V20" s="43"/>
      <c r="W20" s="43"/>
      <c r="X20" s="43"/>
      <c r="Y20" s="43"/>
      <c r="Z20" s="43"/>
      <c r="AA20" s="43"/>
      <c r="AB20" s="43"/>
      <c r="AC20" s="43"/>
    </row>
    <row r="21" spans="1:29" ht="15.75" hidden="1" x14ac:dyDescent="0.25">
      <c r="A21" s="69" t="s">
        <v>403</v>
      </c>
      <c r="B21" s="692" t="s">
        <v>492</v>
      </c>
      <c r="C21" s="693"/>
      <c r="D21" s="693"/>
      <c r="E21" s="693"/>
      <c r="F21" s="693"/>
      <c r="G21" s="693"/>
      <c r="H21" s="693"/>
      <c r="I21" s="694"/>
      <c r="J21" s="674"/>
      <c r="K21" s="748"/>
      <c r="L21" s="748"/>
      <c r="M21" s="748"/>
      <c r="N21" s="675"/>
      <c r="O21" s="43"/>
      <c r="P21" s="43"/>
      <c r="Q21" s="43"/>
      <c r="R21" s="43"/>
      <c r="S21" s="43"/>
      <c r="T21" s="43"/>
      <c r="U21" s="43"/>
      <c r="V21" s="43"/>
      <c r="W21" s="43"/>
      <c r="X21" s="43"/>
      <c r="Y21" s="43"/>
      <c r="Z21" s="43"/>
      <c r="AA21" s="43"/>
      <c r="AB21" s="43"/>
      <c r="AC21" s="43"/>
    </row>
    <row r="22" spans="1:29" s="54" customFormat="1" ht="15.75" x14ac:dyDescent="0.25">
      <c r="A22" s="53"/>
      <c r="B22" s="677" t="s">
        <v>334</v>
      </c>
      <c r="C22" s="678"/>
      <c r="D22" s="678"/>
      <c r="E22" s="678"/>
      <c r="F22" s="678"/>
      <c r="G22" s="678"/>
      <c r="H22" s="678"/>
      <c r="I22" s="679"/>
      <c r="J22" s="683">
        <f>SUM(J15:N21)</f>
        <v>1916718</v>
      </c>
      <c r="K22" s="749"/>
      <c r="L22" s="749"/>
      <c r="M22" s="749"/>
      <c r="N22" s="684"/>
    </row>
    <row r="23" spans="1:29" ht="15.75" x14ac:dyDescent="0.25">
      <c r="A23" s="43"/>
      <c r="B23" s="43"/>
      <c r="C23" s="43"/>
      <c r="D23" s="43"/>
      <c r="E23" s="43"/>
      <c r="F23" s="43"/>
      <c r="G23" s="43"/>
      <c r="H23" s="43"/>
      <c r="I23" s="43"/>
      <c r="J23" s="43"/>
      <c r="K23" s="43"/>
      <c r="L23" s="43"/>
      <c r="M23" s="43"/>
      <c r="N23" s="43"/>
    </row>
  </sheetData>
  <mergeCells count="33">
    <mergeCell ref="A1:E1"/>
    <mergeCell ref="F1:N1"/>
    <mergeCell ref="A3:N3"/>
    <mergeCell ref="A5:C5"/>
    <mergeCell ref="A12:N12"/>
    <mergeCell ref="A6:O6"/>
    <mergeCell ref="B8:I8"/>
    <mergeCell ref="J8:K8"/>
    <mergeCell ref="L8:N8"/>
    <mergeCell ref="B9:I9"/>
    <mergeCell ref="J9:K9"/>
    <mergeCell ref="L9:N9"/>
    <mergeCell ref="B10:I10"/>
    <mergeCell ref="J10:K10"/>
    <mergeCell ref="L10:N10"/>
    <mergeCell ref="B21:I21"/>
    <mergeCell ref="J21:N21"/>
    <mergeCell ref="B22:I22"/>
    <mergeCell ref="J22:N22"/>
    <mergeCell ref="B17:I17"/>
    <mergeCell ref="J17:N17"/>
    <mergeCell ref="B18:I18"/>
    <mergeCell ref="J18:N18"/>
    <mergeCell ref="B19:I19"/>
    <mergeCell ref="J19:N19"/>
    <mergeCell ref="B20:I20"/>
    <mergeCell ref="J20:N20"/>
    <mergeCell ref="B15:I15"/>
    <mergeCell ref="J15:N15"/>
    <mergeCell ref="B16:I16"/>
    <mergeCell ref="J16:N16"/>
    <mergeCell ref="B14:I14"/>
    <mergeCell ref="J14:N14"/>
  </mergeCells>
  <pageMargins left="0.7" right="0.7" top="0.75" bottom="0.75" header="0.3" footer="0.3"/>
  <pageSetup paperSize="9" scale="97" orientation="landscape" horizontalDpi="300" verticalDpi="300" r:id="rId1"/>
  <colBreaks count="1" manualBreakCount="1">
    <brk id="15"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73"/>
  <sheetViews>
    <sheetView tabSelected="1" view="pageBreakPreview" topLeftCell="A2" zoomScale="80" zoomScaleNormal="80" zoomScaleSheetLayoutView="80" workbookViewId="0">
      <selection activeCell="B56" sqref="B56:I56"/>
    </sheetView>
  </sheetViews>
  <sheetFormatPr defaultRowHeight="12.75" x14ac:dyDescent="0.2"/>
  <cols>
    <col min="1" max="4" width="9.33203125" style="92"/>
    <col min="5" max="5" width="22.6640625" style="92" customWidth="1"/>
    <col min="6" max="7" width="0" style="92" hidden="1" customWidth="1"/>
    <col min="8" max="8" width="12.6640625" style="92" hidden="1" customWidth="1"/>
    <col min="9" max="9" width="23.1640625" style="92" customWidth="1"/>
    <col min="10" max="10" width="9.33203125" style="92"/>
    <col min="11" max="11" width="16.5" style="92" customWidth="1"/>
    <col min="12" max="12" width="9.33203125" style="92"/>
    <col min="13" max="13" width="11.33203125" style="92" customWidth="1"/>
    <col min="14" max="14" width="19.5" style="92" customWidth="1"/>
    <col min="15" max="15" width="9.33203125" style="92"/>
    <col min="16" max="16" width="11.1640625" style="92" bestFit="1" customWidth="1"/>
    <col min="17" max="263" width="9.33203125" style="92"/>
    <col min="264" max="264" width="12.6640625" style="92" customWidth="1"/>
    <col min="265" max="266" width="9.33203125" style="92"/>
    <col min="267" max="267" width="16.5" style="92" customWidth="1"/>
    <col min="268" max="268" width="9.33203125" style="92"/>
    <col min="269" max="269" width="10.6640625" style="92" customWidth="1"/>
    <col min="270" max="271" width="9.33203125" style="92"/>
    <col min="272" max="272" width="11.1640625" style="92" bestFit="1" customWidth="1"/>
    <col min="273" max="519" width="9.33203125" style="92"/>
    <col min="520" max="520" width="12.6640625" style="92" customWidth="1"/>
    <col min="521" max="522" width="9.33203125" style="92"/>
    <col min="523" max="523" width="16.5" style="92" customWidth="1"/>
    <col min="524" max="524" width="9.33203125" style="92"/>
    <col min="525" max="525" width="10.6640625" style="92" customWidth="1"/>
    <col min="526" max="527" width="9.33203125" style="92"/>
    <col min="528" max="528" width="11.1640625" style="92" bestFit="1" customWidth="1"/>
    <col min="529" max="775" width="9.33203125" style="92"/>
    <col min="776" max="776" width="12.6640625" style="92" customWidth="1"/>
    <col min="777" max="778" width="9.33203125" style="92"/>
    <col min="779" max="779" width="16.5" style="92" customWidth="1"/>
    <col min="780" max="780" width="9.33203125" style="92"/>
    <col min="781" max="781" width="10.6640625" style="92" customWidth="1"/>
    <col min="782" max="783" width="9.33203125" style="92"/>
    <col min="784" max="784" width="11.1640625" style="92" bestFit="1" customWidth="1"/>
    <col min="785" max="1031" width="9.33203125" style="92"/>
    <col min="1032" max="1032" width="12.6640625" style="92" customWidth="1"/>
    <col min="1033" max="1034" width="9.33203125" style="92"/>
    <col min="1035" max="1035" width="16.5" style="92" customWidth="1"/>
    <col min="1036" max="1036" width="9.33203125" style="92"/>
    <col min="1037" max="1037" width="10.6640625" style="92" customWidth="1"/>
    <col min="1038" max="1039" width="9.33203125" style="92"/>
    <col min="1040" max="1040" width="11.1640625" style="92" bestFit="1" customWidth="1"/>
    <col min="1041" max="1287" width="9.33203125" style="92"/>
    <col min="1288" max="1288" width="12.6640625" style="92" customWidth="1"/>
    <col min="1289" max="1290" width="9.33203125" style="92"/>
    <col min="1291" max="1291" width="16.5" style="92" customWidth="1"/>
    <col min="1292" max="1292" width="9.33203125" style="92"/>
    <col min="1293" max="1293" width="10.6640625" style="92" customWidth="1"/>
    <col min="1294" max="1295" width="9.33203125" style="92"/>
    <col min="1296" max="1296" width="11.1640625" style="92" bestFit="1" customWidth="1"/>
    <col min="1297" max="1543" width="9.33203125" style="92"/>
    <col min="1544" max="1544" width="12.6640625" style="92" customWidth="1"/>
    <col min="1545" max="1546" width="9.33203125" style="92"/>
    <col min="1547" max="1547" width="16.5" style="92" customWidth="1"/>
    <col min="1548" max="1548" width="9.33203125" style="92"/>
    <col min="1549" max="1549" width="10.6640625" style="92" customWidth="1"/>
    <col min="1550" max="1551" width="9.33203125" style="92"/>
    <col min="1552" max="1552" width="11.1640625" style="92" bestFit="1" customWidth="1"/>
    <col min="1553" max="1799" width="9.33203125" style="92"/>
    <col min="1800" max="1800" width="12.6640625" style="92" customWidth="1"/>
    <col min="1801" max="1802" width="9.33203125" style="92"/>
    <col min="1803" max="1803" width="16.5" style="92" customWidth="1"/>
    <col min="1804" max="1804" width="9.33203125" style="92"/>
    <col min="1805" max="1805" width="10.6640625" style="92" customWidth="1"/>
    <col min="1806" max="1807" width="9.33203125" style="92"/>
    <col min="1808" max="1808" width="11.1640625" style="92" bestFit="1" customWidth="1"/>
    <col min="1809" max="2055" width="9.33203125" style="92"/>
    <col min="2056" max="2056" width="12.6640625" style="92" customWidth="1"/>
    <col min="2057" max="2058" width="9.33203125" style="92"/>
    <col min="2059" max="2059" width="16.5" style="92" customWidth="1"/>
    <col min="2060" max="2060" width="9.33203125" style="92"/>
    <col min="2061" max="2061" width="10.6640625" style="92" customWidth="1"/>
    <col min="2062" max="2063" width="9.33203125" style="92"/>
    <col min="2064" max="2064" width="11.1640625" style="92" bestFit="1" customWidth="1"/>
    <col min="2065" max="2311" width="9.33203125" style="92"/>
    <col min="2312" max="2312" width="12.6640625" style="92" customWidth="1"/>
    <col min="2313" max="2314" width="9.33203125" style="92"/>
    <col min="2315" max="2315" width="16.5" style="92" customWidth="1"/>
    <col min="2316" max="2316" width="9.33203125" style="92"/>
    <col min="2317" max="2317" width="10.6640625" style="92" customWidth="1"/>
    <col min="2318" max="2319" width="9.33203125" style="92"/>
    <col min="2320" max="2320" width="11.1640625" style="92" bestFit="1" customWidth="1"/>
    <col min="2321" max="2567" width="9.33203125" style="92"/>
    <col min="2568" max="2568" width="12.6640625" style="92" customWidth="1"/>
    <col min="2569" max="2570" width="9.33203125" style="92"/>
    <col min="2571" max="2571" width="16.5" style="92" customWidth="1"/>
    <col min="2572" max="2572" width="9.33203125" style="92"/>
    <col min="2573" max="2573" width="10.6640625" style="92" customWidth="1"/>
    <col min="2574" max="2575" width="9.33203125" style="92"/>
    <col min="2576" max="2576" width="11.1640625" style="92" bestFit="1" customWidth="1"/>
    <col min="2577" max="2823" width="9.33203125" style="92"/>
    <col min="2824" max="2824" width="12.6640625" style="92" customWidth="1"/>
    <col min="2825" max="2826" width="9.33203125" style="92"/>
    <col min="2827" max="2827" width="16.5" style="92" customWidth="1"/>
    <col min="2828" max="2828" width="9.33203125" style="92"/>
    <col min="2829" max="2829" width="10.6640625" style="92" customWidth="1"/>
    <col min="2830" max="2831" width="9.33203125" style="92"/>
    <col min="2832" max="2832" width="11.1640625" style="92" bestFit="1" customWidth="1"/>
    <col min="2833" max="3079" width="9.33203125" style="92"/>
    <col min="3080" max="3080" width="12.6640625" style="92" customWidth="1"/>
    <col min="3081" max="3082" width="9.33203125" style="92"/>
    <col min="3083" max="3083" width="16.5" style="92" customWidth="1"/>
    <col min="3084" max="3084" width="9.33203125" style="92"/>
    <col min="3085" max="3085" width="10.6640625" style="92" customWidth="1"/>
    <col min="3086" max="3087" width="9.33203125" style="92"/>
    <col min="3088" max="3088" width="11.1640625" style="92" bestFit="1" customWidth="1"/>
    <col min="3089" max="3335" width="9.33203125" style="92"/>
    <col min="3336" max="3336" width="12.6640625" style="92" customWidth="1"/>
    <col min="3337" max="3338" width="9.33203125" style="92"/>
    <col min="3339" max="3339" width="16.5" style="92" customWidth="1"/>
    <col min="3340" max="3340" width="9.33203125" style="92"/>
    <col min="3341" max="3341" width="10.6640625" style="92" customWidth="1"/>
    <col min="3342" max="3343" width="9.33203125" style="92"/>
    <col min="3344" max="3344" width="11.1640625" style="92" bestFit="1" customWidth="1"/>
    <col min="3345" max="3591" width="9.33203125" style="92"/>
    <col min="3592" max="3592" width="12.6640625" style="92" customWidth="1"/>
    <col min="3593" max="3594" width="9.33203125" style="92"/>
    <col min="3595" max="3595" width="16.5" style="92" customWidth="1"/>
    <col min="3596" max="3596" width="9.33203125" style="92"/>
    <col min="3597" max="3597" width="10.6640625" style="92" customWidth="1"/>
    <col min="3598" max="3599" width="9.33203125" style="92"/>
    <col min="3600" max="3600" width="11.1640625" style="92" bestFit="1" customWidth="1"/>
    <col min="3601" max="3847" width="9.33203125" style="92"/>
    <col min="3848" max="3848" width="12.6640625" style="92" customWidth="1"/>
    <col min="3849" max="3850" width="9.33203125" style="92"/>
    <col min="3851" max="3851" width="16.5" style="92" customWidth="1"/>
    <col min="3852" max="3852" width="9.33203125" style="92"/>
    <col min="3853" max="3853" width="10.6640625" style="92" customWidth="1"/>
    <col min="3854" max="3855" width="9.33203125" style="92"/>
    <col min="3856" max="3856" width="11.1640625" style="92" bestFit="1" customWidth="1"/>
    <col min="3857" max="4103" width="9.33203125" style="92"/>
    <col min="4104" max="4104" width="12.6640625" style="92" customWidth="1"/>
    <col min="4105" max="4106" width="9.33203125" style="92"/>
    <col min="4107" max="4107" width="16.5" style="92" customWidth="1"/>
    <col min="4108" max="4108" width="9.33203125" style="92"/>
    <col min="4109" max="4109" width="10.6640625" style="92" customWidth="1"/>
    <col min="4110" max="4111" width="9.33203125" style="92"/>
    <col min="4112" max="4112" width="11.1640625" style="92" bestFit="1" customWidth="1"/>
    <col min="4113" max="4359" width="9.33203125" style="92"/>
    <col min="4360" max="4360" width="12.6640625" style="92" customWidth="1"/>
    <col min="4361" max="4362" width="9.33203125" style="92"/>
    <col min="4363" max="4363" width="16.5" style="92" customWidth="1"/>
    <col min="4364" max="4364" width="9.33203125" style="92"/>
    <col min="4365" max="4365" width="10.6640625" style="92" customWidth="1"/>
    <col min="4366" max="4367" width="9.33203125" style="92"/>
    <col min="4368" max="4368" width="11.1640625" style="92" bestFit="1" customWidth="1"/>
    <col min="4369" max="4615" width="9.33203125" style="92"/>
    <col min="4616" max="4616" width="12.6640625" style="92" customWidth="1"/>
    <col min="4617" max="4618" width="9.33203125" style="92"/>
    <col min="4619" max="4619" width="16.5" style="92" customWidth="1"/>
    <col min="4620" max="4620" width="9.33203125" style="92"/>
    <col min="4621" max="4621" width="10.6640625" style="92" customWidth="1"/>
    <col min="4622" max="4623" width="9.33203125" style="92"/>
    <col min="4624" max="4624" width="11.1640625" style="92" bestFit="1" customWidth="1"/>
    <col min="4625" max="4871" width="9.33203125" style="92"/>
    <col min="4872" max="4872" width="12.6640625" style="92" customWidth="1"/>
    <col min="4873" max="4874" width="9.33203125" style="92"/>
    <col min="4875" max="4875" width="16.5" style="92" customWidth="1"/>
    <col min="4876" max="4876" width="9.33203125" style="92"/>
    <col min="4877" max="4877" width="10.6640625" style="92" customWidth="1"/>
    <col min="4878" max="4879" width="9.33203125" style="92"/>
    <col min="4880" max="4880" width="11.1640625" style="92" bestFit="1" customWidth="1"/>
    <col min="4881" max="5127" width="9.33203125" style="92"/>
    <col min="5128" max="5128" width="12.6640625" style="92" customWidth="1"/>
    <col min="5129" max="5130" width="9.33203125" style="92"/>
    <col min="5131" max="5131" width="16.5" style="92" customWidth="1"/>
    <col min="5132" max="5132" width="9.33203125" style="92"/>
    <col min="5133" max="5133" width="10.6640625" style="92" customWidth="1"/>
    <col min="5134" max="5135" width="9.33203125" style="92"/>
    <col min="5136" max="5136" width="11.1640625" style="92" bestFit="1" customWidth="1"/>
    <col min="5137" max="5383" width="9.33203125" style="92"/>
    <col min="5384" max="5384" width="12.6640625" style="92" customWidth="1"/>
    <col min="5385" max="5386" width="9.33203125" style="92"/>
    <col min="5387" max="5387" width="16.5" style="92" customWidth="1"/>
    <col min="5388" max="5388" width="9.33203125" style="92"/>
    <col min="5389" max="5389" width="10.6640625" style="92" customWidth="1"/>
    <col min="5390" max="5391" width="9.33203125" style="92"/>
    <col min="5392" max="5392" width="11.1640625" style="92" bestFit="1" customWidth="1"/>
    <col min="5393" max="5639" width="9.33203125" style="92"/>
    <col min="5640" max="5640" width="12.6640625" style="92" customWidth="1"/>
    <col min="5641" max="5642" width="9.33203125" style="92"/>
    <col min="5643" max="5643" width="16.5" style="92" customWidth="1"/>
    <col min="5644" max="5644" width="9.33203125" style="92"/>
    <col min="5645" max="5645" width="10.6640625" style="92" customWidth="1"/>
    <col min="5646" max="5647" width="9.33203125" style="92"/>
    <col min="5648" max="5648" width="11.1640625" style="92" bestFit="1" customWidth="1"/>
    <col min="5649" max="5895" width="9.33203125" style="92"/>
    <col min="5896" max="5896" width="12.6640625" style="92" customWidth="1"/>
    <col min="5897" max="5898" width="9.33203125" style="92"/>
    <col min="5899" max="5899" width="16.5" style="92" customWidth="1"/>
    <col min="5900" max="5900" width="9.33203125" style="92"/>
    <col min="5901" max="5901" width="10.6640625" style="92" customWidth="1"/>
    <col min="5902" max="5903" width="9.33203125" style="92"/>
    <col min="5904" max="5904" width="11.1640625" style="92" bestFit="1" customWidth="1"/>
    <col min="5905" max="6151" width="9.33203125" style="92"/>
    <col min="6152" max="6152" width="12.6640625" style="92" customWidth="1"/>
    <col min="6153" max="6154" width="9.33203125" style="92"/>
    <col min="6155" max="6155" width="16.5" style="92" customWidth="1"/>
    <col min="6156" max="6156" width="9.33203125" style="92"/>
    <col min="6157" max="6157" width="10.6640625" style="92" customWidth="1"/>
    <col min="6158" max="6159" width="9.33203125" style="92"/>
    <col min="6160" max="6160" width="11.1640625" style="92" bestFit="1" customWidth="1"/>
    <col min="6161" max="6407" width="9.33203125" style="92"/>
    <col min="6408" max="6408" width="12.6640625" style="92" customWidth="1"/>
    <col min="6409" max="6410" width="9.33203125" style="92"/>
    <col min="6411" max="6411" width="16.5" style="92" customWidth="1"/>
    <col min="6412" max="6412" width="9.33203125" style="92"/>
    <col min="6413" max="6413" width="10.6640625" style="92" customWidth="1"/>
    <col min="6414" max="6415" width="9.33203125" style="92"/>
    <col min="6416" max="6416" width="11.1640625" style="92" bestFit="1" customWidth="1"/>
    <col min="6417" max="6663" width="9.33203125" style="92"/>
    <col min="6664" max="6664" width="12.6640625" style="92" customWidth="1"/>
    <col min="6665" max="6666" width="9.33203125" style="92"/>
    <col min="6667" max="6667" width="16.5" style="92" customWidth="1"/>
    <col min="6668" max="6668" width="9.33203125" style="92"/>
    <col min="6669" max="6669" width="10.6640625" style="92" customWidth="1"/>
    <col min="6670" max="6671" width="9.33203125" style="92"/>
    <col min="6672" max="6672" width="11.1640625" style="92" bestFit="1" customWidth="1"/>
    <col min="6673" max="6919" width="9.33203125" style="92"/>
    <col min="6920" max="6920" width="12.6640625" style="92" customWidth="1"/>
    <col min="6921" max="6922" width="9.33203125" style="92"/>
    <col min="6923" max="6923" width="16.5" style="92" customWidth="1"/>
    <col min="6924" max="6924" width="9.33203125" style="92"/>
    <col min="6925" max="6925" width="10.6640625" style="92" customWidth="1"/>
    <col min="6926" max="6927" width="9.33203125" style="92"/>
    <col min="6928" max="6928" width="11.1640625" style="92" bestFit="1" customWidth="1"/>
    <col min="6929" max="7175" width="9.33203125" style="92"/>
    <col min="7176" max="7176" width="12.6640625" style="92" customWidth="1"/>
    <col min="7177" max="7178" width="9.33203125" style="92"/>
    <col min="7179" max="7179" width="16.5" style="92" customWidth="1"/>
    <col min="7180" max="7180" width="9.33203125" style="92"/>
    <col min="7181" max="7181" width="10.6640625" style="92" customWidth="1"/>
    <col min="7182" max="7183" width="9.33203125" style="92"/>
    <col min="7184" max="7184" width="11.1640625" style="92" bestFit="1" customWidth="1"/>
    <col min="7185" max="7431" width="9.33203125" style="92"/>
    <col min="7432" max="7432" width="12.6640625" style="92" customWidth="1"/>
    <col min="7433" max="7434" width="9.33203125" style="92"/>
    <col min="7435" max="7435" width="16.5" style="92" customWidth="1"/>
    <col min="7436" max="7436" width="9.33203125" style="92"/>
    <col min="7437" max="7437" width="10.6640625" style="92" customWidth="1"/>
    <col min="7438" max="7439" width="9.33203125" style="92"/>
    <col min="7440" max="7440" width="11.1640625" style="92" bestFit="1" customWidth="1"/>
    <col min="7441" max="7687" width="9.33203125" style="92"/>
    <col min="7688" max="7688" width="12.6640625" style="92" customWidth="1"/>
    <col min="7689" max="7690" width="9.33203125" style="92"/>
    <col min="7691" max="7691" width="16.5" style="92" customWidth="1"/>
    <col min="7692" max="7692" width="9.33203125" style="92"/>
    <col min="7693" max="7693" width="10.6640625" style="92" customWidth="1"/>
    <col min="7694" max="7695" width="9.33203125" style="92"/>
    <col min="7696" max="7696" width="11.1640625" style="92" bestFit="1" customWidth="1"/>
    <col min="7697" max="7943" width="9.33203125" style="92"/>
    <col min="7944" max="7944" width="12.6640625" style="92" customWidth="1"/>
    <col min="7945" max="7946" width="9.33203125" style="92"/>
    <col min="7947" max="7947" width="16.5" style="92" customWidth="1"/>
    <col min="7948" max="7948" width="9.33203125" style="92"/>
    <col min="7949" max="7949" width="10.6640625" style="92" customWidth="1"/>
    <col min="7950" max="7951" width="9.33203125" style="92"/>
    <col min="7952" max="7952" width="11.1640625" style="92" bestFit="1" customWidth="1"/>
    <col min="7953" max="8199" width="9.33203125" style="92"/>
    <col min="8200" max="8200" width="12.6640625" style="92" customWidth="1"/>
    <col min="8201" max="8202" width="9.33203125" style="92"/>
    <col min="8203" max="8203" width="16.5" style="92" customWidth="1"/>
    <col min="8204" max="8204" width="9.33203125" style="92"/>
    <col min="8205" max="8205" width="10.6640625" style="92" customWidth="1"/>
    <col min="8206" max="8207" width="9.33203125" style="92"/>
    <col min="8208" max="8208" width="11.1640625" style="92" bestFit="1" customWidth="1"/>
    <col min="8209" max="8455" width="9.33203125" style="92"/>
    <col min="8456" max="8456" width="12.6640625" style="92" customWidth="1"/>
    <col min="8457" max="8458" width="9.33203125" style="92"/>
    <col min="8459" max="8459" width="16.5" style="92" customWidth="1"/>
    <col min="8460" max="8460" width="9.33203125" style="92"/>
    <col min="8461" max="8461" width="10.6640625" style="92" customWidth="1"/>
    <col min="8462" max="8463" width="9.33203125" style="92"/>
    <col min="8464" max="8464" width="11.1640625" style="92" bestFit="1" customWidth="1"/>
    <col min="8465" max="8711" width="9.33203125" style="92"/>
    <col min="8712" max="8712" width="12.6640625" style="92" customWidth="1"/>
    <col min="8713" max="8714" width="9.33203125" style="92"/>
    <col min="8715" max="8715" width="16.5" style="92" customWidth="1"/>
    <col min="8716" max="8716" width="9.33203125" style="92"/>
    <col min="8717" max="8717" width="10.6640625" style="92" customWidth="1"/>
    <col min="8718" max="8719" width="9.33203125" style="92"/>
    <col min="8720" max="8720" width="11.1640625" style="92" bestFit="1" customWidth="1"/>
    <col min="8721" max="8967" width="9.33203125" style="92"/>
    <col min="8968" max="8968" width="12.6640625" style="92" customWidth="1"/>
    <col min="8969" max="8970" width="9.33203125" style="92"/>
    <col min="8971" max="8971" width="16.5" style="92" customWidth="1"/>
    <col min="8972" max="8972" width="9.33203125" style="92"/>
    <col min="8973" max="8973" width="10.6640625" style="92" customWidth="1"/>
    <col min="8974" max="8975" width="9.33203125" style="92"/>
    <col min="8976" max="8976" width="11.1640625" style="92" bestFit="1" customWidth="1"/>
    <col min="8977" max="9223" width="9.33203125" style="92"/>
    <col min="9224" max="9224" width="12.6640625" style="92" customWidth="1"/>
    <col min="9225" max="9226" width="9.33203125" style="92"/>
    <col min="9227" max="9227" width="16.5" style="92" customWidth="1"/>
    <col min="9228" max="9228" width="9.33203125" style="92"/>
    <col min="9229" max="9229" width="10.6640625" style="92" customWidth="1"/>
    <col min="9230" max="9231" width="9.33203125" style="92"/>
    <col min="9232" max="9232" width="11.1640625" style="92" bestFit="1" customWidth="1"/>
    <col min="9233" max="9479" width="9.33203125" style="92"/>
    <col min="9480" max="9480" width="12.6640625" style="92" customWidth="1"/>
    <col min="9481" max="9482" width="9.33203125" style="92"/>
    <col min="9483" max="9483" width="16.5" style="92" customWidth="1"/>
    <col min="9484" max="9484" width="9.33203125" style="92"/>
    <col min="9485" max="9485" width="10.6640625" style="92" customWidth="1"/>
    <col min="9486" max="9487" width="9.33203125" style="92"/>
    <col min="9488" max="9488" width="11.1640625" style="92" bestFit="1" customWidth="1"/>
    <col min="9489" max="9735" width="9.33203125" style="92"/>
    <col min="9736" max="9736" width="12.6640625" style="92" customWidth="1"/>
    <col min="9737" max="9738" width="9.33203125" style="92"/>
    <col min="9739" max="9739" width="16.5" style="92" customWidth="1"/>
    <col min="9740" max="9740" width="9.33203125" style="92"/>
    <col min="9741" max="9741" width="10.6640625" style="92" customWidth="1"/>
    <col min="9742" max="9743" width="9.33203125" style="92"/>
    <col min="9744" max="9744" width="11.1640625" style="92" bestFit="1" customWidth="1"/>
    <col min="9745" max="9991" width="9.33203125" style="92"/>
    <col min="9992" max="9992" width="12.6640625" style="92" customWidth="1"/>
    <col min="9993" max="9994" width="9.33203125" style="92"/>
    <col min="9995" max="9995" width="16.5" style="92" customWidth="1"/>
    <col min="9996" max="9996" width="9.33203125" style="92"/>
    <col min="9997" max="9997" width="10.6640625" style="92" customWidth="1"/>
    <col min="9998" max="9999" width="9.33203125" style="92"/>
    <col min="10000" max="10000" width="11.1640625" style="92" bestFit="1" customWidth="1"/>
    <col min="10001" max="10247" width="9.33203125" style="92"/>
    <col min="10248" max="10248" width="12.6640625" style="92" customWidth="1"/>
    <col min="10249" max="10250" width="9.33203125" style="92"/>
    <col min="10251" max="10251" width="16.5" style="92" customWidth="1"/>
    <col min="10252" max="10252" width="9.33203125" style="92"/>
    <col min="10253" max="10253" width="10.6640625" style="92" customWidth="1"/>
    <col min="10254" max="10255" width="9.33203125" style="92"/>
    <col min="10256" max="10256" width="11.1640625" style="92" bestFit="1" customWidth="1"/>
    <col min="10257" max="10503" width="9.33203125" style="92"/>
    <col min="10504" max="10504" width="12.6640625" style="92" customWidth="1"/>
    <col min="10505" max="10506" width="9.33203125" style="92"/>
    <col min="10507" max="10507" width="16.5" style="92" customWidth="1"/>
    <col min="10508" max="10508" width="9.33203125" style="92"/>
    <col min="10509" max="10509" width="10.6640625" style="92" customWidth="1"/>
    <col min="10510" max="10511" width="9.33203125" style="92"/>
    <col min="10512" max="10512" width="11.1640625" style="92" bestFit="1" customWidth="1"/>
    <col min="10513" max="10759" width="9.33203125" style="92"/>
    <col min="10760" max="10760" width="12.6640625" style="92" customWidth="1"/>
    <col min="10761" max="10762" width="9.33203125" style="92"/>
    <col min="10763" max="10763" width="16.5" style="92" customWidth="1"/>
    <col min="10764" max="10764" width="9.33203125" style="92"/>
    <col min="10765" max="10765" width="10.6640625" style="92" customWidth="1"/>
    <col min="10766" max="10767" width="9.33203125" style="92"/>
    <col min="10768" max="10768" width="11.1640625" style="92" bestFit="1" customWidth="1"/>
    <col min="10769" max="11015" width="9.33203125" style="92"/>
    <col min="11016" max="11016" width="12.6640625" style="92" customWidth="1"/>
    <col min="11017" max="11018" width="9.33203125" style="92"/>
    <col min="11019" max="11019" width="16.5" style="92" customWidth="1"/>
    <col min="11020" max="11020" width="9.33203125" style="92"/>
    <col min="11021" max="11021" width="10.6640625" style="92" customWidth="1"/>
    <col min="11022" max="11023" width="9.33203125" style="92"/>
    <col min="11024" max="11024" width="11.1640625" style="92" bestFit="1" customWidth="1"/>
    <col min="11025" max="11271" width="9.33203125" style="92"/>
    <col min="11272" max="11272" width="12.6640625" style="92" customWidth="1"/>
    <col min="11273" max="11274" width="9.33203125" style="92"/>
    <col min="11275" max="11275" width="16.5" style="92" customWidth="1"/>
    <col min="11276" max="11276" width="9.33203125" style="92"/>
    <col min="11277" max="11277" width="10.6640625" style="92" customWidth="1"/>
    <col min="11278" max="11279" width="9.33203125" style="92"/>
    <col min="11280" max="11280" width="11.1640625" style="92" bestFit="1" customWidth="1"/>
    <col min="11281" max="11527" width="9.33203125" style="92"/>
    <col min="11528" max="11528" width="12.6640625" style="92" customWidth="1"/>
    <col min="11529" max="11530" width="9.33203125" style="92"/>
    <col min="11531" max="11531" width="16.5" style="92" customWidth="1"/>
    <col min="11532" max="11532" width="9.33203125" style="92"/>
    <col min="11533" max="11533" width="10.6640625" style="92" customWidth="1"/>
    <col min="11534" max="11535" width="9.33203125" style="92"/>
    <col min="11536" max="11536" width="11.1640625" style="92" bestFit="1" customWidth="1"/>
    <col min="11537" max="11783" width="9.33203125" style="92"/>
    <col min="11784" max="11784" width="12.6640625" style="92" customWidth="1"/>
    <col min="11785" max="11786" width="9.33203125" style="92"/>
    <col min="11787" max="11787" width="16.5" style="92" customWidth="1"/>
    <col min="11788" max="11788" width="9.33203125" style="92"/>
    <col min="11789" max="11789" width="10.6640625" style="92" customWidth="1"/>
    <col min="11790" max="11791" width="9.33203125" style="92"/>
    <col min="11792" max="11792" width="11.1640625" style="92" bestFit="1" customWidth="1"/>
    <col min="11793" max="12039" width="9.33203125" style="92"/>
    <col min="12040" max="12040" width="12.6640625" style="92" customWidth="1"/>
    <col min="12041" max="12042" width="9.33203125" style="92"/>
    <col min="12043" max="12043" width="16.5" style="92" customWidth="1"/>
    <col min="12044" max="12044" width="9.33203125" style="92"/>
    <col min="12045" max="12045" width="10.6640625" style="92" customWidth="1"/>
    <col min="12046" max="12047" width="9.33203125" style="92"/>
    <col min="12048" max="12048" width="11.1640625" style="92" bestFit="1" customWidth="1"/>
    <col min="12049" max="12295" width="9.33203125" style="92"/>
    <col min="12296" max="12296" width="12.6640625" style="92" customWidth="1"/>
    <col min="12297" max="12298" width="9.33203125" style="92"/>
    <col min="12299" max="12299" width="16.5" style="92" customWidth="1"/>
    <col min="12300" max="12300" width="9.33203125" style="92"/>
    <col min="12301" max="12301" width="10.6640625" style="92" customWidth="1"/>
    <col min="12302" max="12303" width="9.33203125" style="92"/>
    <col min="12304" max="12304" width="11.1640625" style="92" bestFit="1" customWidth="1"/>
    <col min="12305" max="12551" width="9.33203125" style="92"/>
    <col min="12552" max="12552" width="12.6640625" style="92" customWidth="1"/>
    <col min="12553" max="12554" width="9.33203125" style="92"/>
    <col min="12555" max="12555" width="16.5" style="92" customWidth="1"/>
    <col min="12556" max="12556" width="9.33203125" style="92"/>
    <col min="12557" max="12557" width="10.6640625" style="92" customWidth="1"/>
    <col min="12558" max="12559" width="9.33203125" style="92"/>
    <col min="12560" max="12560" width="11.1640625" style="92" bestFit="1" customWidth="1"/>
    <col min="12561" max="12807" width="9.33203125" style="92"/>
    <col min="12808" max="12808" width="12.6640625" style="92" customWidth="1"/>
    <col min="12809" max="12810" width="9.33203125" style="92"/>
    <col min="12811" max="12811" width="16.5" style="92" customWidth="1"/>
    <col min="12812" max="12812" width="9.33203125" style="92"/>
    <col min="12813" max="12813" width="10.6640625" style="92" customWidth="1"/>
    <col min="12814" max="12815" width="9.33203125" style="92"/>
    <col min="12816" max="12816" width="11.1640625" style="92" bestFit="1" customWidth="1"/>
    <col min="12817" max="13063" width="9.33203125" style="92"/>
    <col min="13064" max="13064" width="12.6640625" style="92" customWidth="1"/>
    <col min="13065" max="13066" width="9.33203125" style="92"/>
    <col min="13067" max="13067" width="16.5" style="92" customWidth="1"/>
    <col min="13068" max="13068" width="9.33203125" style="92"/>
    <col min="13069" max="13069" width="10.6640625" style="92" customWidth="1"/>
    <col min="13070" max="13071" width="9.33203125" style="92"/>
    <col min="13072" max="13072" width="11.1640625" style="92" bestFit="1" customWidth="1"/>
    <col min="13073" max="13319" width="9.33203125" style="92"/>
    <col min="13320" max="13320" width="12.6640625" style="92" customWidth="1"/>
    <col min="13321" max="13322" width="9.33203125" style="92"/>
    <col min="13323" max="13323" width="16.5" style="92" customWidth="1"/>
    <col min="13324" max="13324" width="9.33203125" style="92"/>
    <col min="13325" max="13325" width="10.6640625" style="92" customWidth="1"/>
    <col min="13326" max="13327" width="9.33203125" style="92"/>
    <col min="13328" max="13328" width="11.1640625" style="92" bestFit="1" customWidth="1"/>
    <col min="13329" max="13575" width="9.33203125" style="92"/>
    <col min="13576" max="13576" width="12.6640625" style="92" customWidth="1"/>
    <col min="13577" max="13578" width="9.33203125" style="92"/>
    <col min="13579" max="13579" width="16.5" style="92" customWidth="1"/>
    <col min="13580" max="13580" width="9.33203125" style="92"/>
    <col min="13581" max="13581" width="10.6640625" style="92" customWidth="1"/>
    <col min="13582" max="13583" width="9.33203125" style="92"/>
    <col min="13584" max="13584" width="11.1640625" style="92" bestFit="1" customWidth="1"/>
    <col min="13585" max="13831" width="9.33203125" style="92"/>
    <col min="13832" max="13832" width="12.6640625" style="92" customWidth="1"/>
    <col min="13833" max="13834" width="9.33203125" style="92"/>
    <col min="13835" max="13835" width="16.5" style="92" customWidth="1"/>
    <col min="13836" max="13836" width="9.33203125" style="92"/>
    <col min="13837" max="13837" width="10.6640625" style="92" customWidth="1"/>
    <col min="13838" max="13839" width="9.33203125" style="92"/>
    <col min="13840" max="13840" width="11.1640625" style="92" bestFit="1" customWidth="1"/>
    <col min="13841" max="14087" width="9.33203125" style="92"/>
    <col min="14088" max="14088" width="12.6640625" style="92" customWidth="1"/>
    <col min="14089" max="14090" width="9.33203125" style="92"/>
    <col min="14091" max="14091" width="16.5" style="92" customWidth="1"/>
    <col min="14092" max="14092" width="9.33203125" style="92"/>
    <col min="14093" max="14093" width="10.6640625" style="92" customWidth="1"/>
    <col min="14094" max="14095" width="9.33203125" style="92"/>
    <col min="14096" max="14096" width="11.1640625" style="92" bestFit="1" customWidth="1"/>
    <col min="14097" max="14343" width="9.33203125" style="92"/>
    <col min="14344" max="14344" width="12.6640625" style="92" customWidth="1"/>
    <col min="14345" max="14346" width="9.33203125" style="92"/>
    <col min="14347" max="14347" width="16.5" style="92" customWidth="1"/>
    <col min="14348" max="14348" width="9.33203125" style="92"/>
    <col min="14349" max="14349" width="10.6640625" style="92" customWidth="1"/>
    <col min="14350" max="14351" width="9.33203125" style="92"/>
    <col min="14352" max="14352" width="11.1640625" style="92" bestFit="1" customWidth="1"/>
    <col min="14353" max="14599" width="9.33203125" style="92"/>
    <col min="14600" max="14600" width="12.6640625" style="92" customWidth="1"/>
    <col min="14601" max="14602" width="9.33203125" style="92"/>
    <col min="14603" max="14603" width="16.5" style="92" customWidth="1"/>
    <col min="14604" max="14604" width="9.33203125" style="92"/>
    <col min="14605" max="14605" width="10.6640625" style="92" customWidth="1"/>
    <col min="14606" max="14607" width="9.33203125" style="92"/>
    <col min="14608" max="14608" width="11.1640625" style="92" bestFit="1" customWidth="1"/>
    <col min="14609" max="14855" width="9.33203125" style="92"/>
    <col min="14856" max="14856" width="12.6640625" style="92" customWidth="1"/>
    <col min="14857" max="14858" width="9.33203125" style="92"/>
    <col min="14859" max="14859" width="16.5" style="92" customWidth="1"/>
    <col min="14860" max="14860" width="9.33203125" style="92"/>
    <col min="14861" max="14861" width="10.6640625" style="92" customWidth="1"/>
    <col min="14862" max="14863" width="9.33203125" style="92"/>
    <col min="14864" max="14864" width="11.1640625" style="92" bestFit="1" customWidth="1"/>
    <col min="14865" max="15111" width="9.33203125" style="92"/>
    <col min="15112" max="15112" width="12.6640625" style="92" customWidth="1"/>
    <col min="15113" max="15114" width="9.33203125" style="92"/>
    <col min="15115" max="15115" width="16.5" style="92" customWidth="1"/>
    <col min="15116" max="15116" width="9.33203125" style="92"/>
    <col min="15117" max="15117" width="10.6640625" style="92" customWidth="1"/>
    <col min="15118" max="15119" width="9.33203125" style="92"/>
    <col min="15120" max="15120" width="11.1640625" style="92" bestFit="1" customWidth="1"/>
    <col min="15121" max="15367" width="9.33203125" style="92"/>
    <col min="15368" max="15368" width="12.6640625" style="92" customWidth="1"/>
    <col min="15369" max="15370" width="9.33203125" style="92"/>
    <col min="15371" max="15371" width="16.5" style="92" customWidth="1"/>
    <col min="15372" max="15372" width="9.33203125" style="92"/>
    <col min="15373" max="15373" width="10.6640625" style="92" customWidth="1"/>
    <col min="15374" max="15375" width="9.33203125" style="92"/>
    <col min="15376" max="15376" width="11.1640625" style="92" bestFit="1" customWidth="1"/>
    <col min="15377" max="15623" width="9.33203125" style="92"/>
    <col min="15624" max="15624" width="12.6640625" style="92" customWidth="1"/>
    <col min="15625" max="15626" width="9.33203125" style="92"/>
    <col min="15627" max="15627" width="16.5" style="92" customWidth="1"/>
    <col min="15628" max="15628" width="9.33203125" style="92"/>
    <col min="15629" max="15629" width="10.6640625" style="92" customWidth="1"/>
    <col min="15630" max="15631" width="9.33203125" style="92"/>
    <col min="15632" max="15632" width="11.1640625" style="92" bestFit="1" customWidth="1"/>
    <col min="15633" max="15879" width="9.33203125" style="92"/>
    <col min="15880" max="15880" width="12.6640625" style="92" customWidth="1"/>
    <col min="15881" max="15882" width="9.33203125" style="92"/>
    <col min="15883" max="15883" width="16.5" style="92" customWidth="1"/>
    <col min="15884" max="15884" width="9.33203125" style="92"/>
    <col min="15885" max="15885" width="10.6640625" style="92" customWidth="1"/>
    <col min="15886" max="15887" width="9.33203125" style="92"/>
    <col min="15888" max="15888" width="11.1640625" style="92" bestFit="1" customWidth="1"/>
    <col min="15889" max="16135" width="9.33203125" style="92"/>
    <col min="16136" max="16136" width="12.6640625" style="92" customWidth="1"/>
    <col min="16137" max="16138" width="9.33203125" style="92"/>
    <col min="16139" max="16139" width="16.5" style="92" customWidth="1"/>
    <col min="16140" max="16140" width="9.33203125" style="92"/>
    <col min="16141" max="16141" width="10.6640625" style="92" customWidth="1"/>
    <col min="16142" max="16143" width="9.33203125" style="92"/>
    <col min="16144" max="16144" width="11.1640625" style="92" bestFit="1" customWidth="1"/>
    <col min="16145" max="16384" width="9.33203125" style="92"/>
  </cols>
  <sheetData>
    <row r="1" spans="1:29" s="58" customFormat="1" ht="15.75" x14ac:dyDescent="0.25">
      <c r="A1" s="718" t="s">
        <v>525</v>
      </c>
      <c r="B1" s="718"/>
      <c r="C1" s="718"/>
      <c r="D1" s="718"/>
      <c r="E1" s="718"/>
      <c r="F1" s="718"/>
      <c r="G1" s="718"/>
      <c r="H1" s="718"/>
      <c r="I1" s="718"/>
      <c r="J1" s="718"/>
      <c r="K1" s="718"/>
      <c r="L1" s="718"/>
      <c r="M1" s="718"/>
      <c r="N1" s="718"/>
      <c r="O1" s="43"/>
      <c r="P1" s="43"/>
      <c r="Q1" s="43"/>
      <c r="R1" s="43"/>
      <c r="S1" s="43"/>
      <c r="T1" s="43"/>
      <c r="U1" s="43"/>
      <c r="V1" s="43"/>
      <c r="W1" s="43"/>
      <c r="X1" s="43"/>
      <c r="Y1" s="43"/>
      <c r="Z1" s="43"/>
      <c r="AA1" s="43"/>
      <c r="AB1" s="43"/>
      <c r="AC1" s="43"/>
    </row>
    <row r="2" spans="1:29" s="58" customFormat="1" ht="15.75" x14ac:dyDescent="0.25">
      <c r="A2" s="218"/>
      <c r="B2" s="218"/>
      <c r="C2" s="218"/>
      <c r="D2" s="218"/>
      <c r="E2" s="218"/>
      <c r="F2" s="218"/>
      <c r="G2" s="218"/>
      <c r="H2" s="218"/>
      <c r="I2" s="218"/>
      <c r="J2" s="218"/>
      <c r="K2" s="218"/>
      <c r="L2" s="218"/>
      <c r="M2" s="218"/>
      <c r="N2" s="218"/>
      <c r="O2" s="43"/>
      <c r="P2" s="43"/>
      <c r="Q2" s="43"/>
      <c r="R2" s="43"/>
      <c r="S2" s="43"/>
      <c r="T2" s="43"/>
      <c r="U2" s="43"/>
      <c r="V2" s="43"/>
      <c r="W2" s="43"/>
      <c r="X2" s="43"/>
      <c r="Y2" s="43"/>
      <c r="Z2" s="43"/>
      <c r="AA2" s="43"/>
      <c r="AB2" s="43"/>
      <c r="AC2" s="43"/>
    </row>
    <row r="3" spans="1:29" s="58" customFormat="1" ht="15.75" x14ac:dyDescent="0.25">
      <c r="A3" s="750" t="s">
        <v>313</v>
      </c>
      <c r="B3" s="750"/>
      <c r="C3" s="750"/>
      <c r="D3" s="750"/>
      <c r="E3" s="750"/>
      <c r="F3" s="218"/>
      <c r="G3" s="218"/>
      <c r="H3" s="751" t="s">
        <v>527</v>
      </c>
      <c r="I3" s="751"/>
      <c r="J3" s="751"/>
      <c r="K3" s="751"/>
      <c r="L3" s="751"/>
      <c r="M3" s="751"/>
      <c r="N3" s="218"/>
      <c r="O3" s="43"/>
      <c r="P3" s="43"/>
      <c r="Q3" s="43"/>
      <c r="R3" s="43"/>
      <c r="S3" s="43"/>
      <c r="T3" s="43"/>
      <c r="U3" s="43"/>
      <c r="V3" s="43"/>
      <c r="W3" s="43"/>
      <c r="X3" s="43"/>
      <c r="Y3" s="43"/>
      <c r="Z3" s="43"/>
      <c r="AA3" s="43"/>
      <c r="AB3" s="43"/>
      <c r="AC3" s="43"/>
    </row>
    <row r="4" spans="1:29" s="58" customFormat="1" ht="15.75" x14ac:dyDescent="0.25">
      <c r="A4" s="218"/>
      <c r="B4" s="218"/>
      <c r="C4" s="218"/>
      <c r="D4" s="218"/>
      <c r="E4" s="218"/>
      <c r="F4" s="218"/>
      <c r="G4" s="218"/>
      <c r="H4" s="751"/>
      <c r="I4" s="751"/>
      <c r="J4" s="751"/>
      <c r="K4" s="751"/>
      <c r="L4" s="751"/>
      <c r="M4" s="751"/>
      <c r="N4" s="218"/>
      <c r="O4" s="43"/>
      <c r="P4" s="43"/>
      <c r="Q4" s="43"/>
      <c r="R4" s="43"/>
      <c r="S4" s="43"/>
      <c r="T4" s="43"/>
      <c r="U4" s="43"/>
      <c r="V4" s="43"/>
      <c r="W4" s="43"/>
      <c r="X4" s="43"/>
      <c r="Y4" s="43"/>
      <c r="Z4" s="43"/>
      <c r="AA4" s="43"/>
      <c r="AB4" s="43"/>
      <c r="AC4" s="43"/>
    </row>
    <row r="5" spans="1:29" s="58" customFormat="1" ht="16.5" thickBot="1" x14ac:dyDescent="0.3">
      <c r="A5" s="218"/>
      <c r="B5" s="218"/>
      <c r="C5" s="218"/>
      <c r="D5" s="218"/>
      <c r="E5" s="218"/>
      <c r="F5" s="218"/>
      <c r="G5" s="218"/>
      <c r="H5" s="752"/>
      <c r="I5" s="752"/>
      <c r="J5" s="752"/>
      <c r="K5" s="752"/>
      <c r="L5" s="752"/>
      <c r="M5" s="752"/>
      <c r="N5" s="218"/>
      <c r="O5" s="43"/>
      <c r="P5" s="43"/>
      <c r="Q5" s="43"/>
      <c r="R5" s="43"/>
      <c r="S5" s="43"/>
      <c r="T5" s="43"/>
      <c r="U5" s="43"/>
      <c r="V5" s="43"/>
      <c r="W5" s="43"/>
      <c r="X5" s="43"/>
      <c r="Y5" s="43"/>
      <c r="Z5" s="43"/>
      <c r="AA5" s="43"/>
      <c r="AB5" s="43"/>
      <c r="AC5" s="43"/>
    </row>
    <row r="6" spans="1:29" s="58" customFormat="1" x14ac:dyDescent="0.2"/>
    <row r="7" spans="1:29" ht="16.5" customHeight="1" thickBot="1" x14ac:dyDescent="0.3">
      <c r="A7" s="721" t="s">
        <v>316</v>
      </c>
      <c r="B7" s="721"/>
      <c r="C7" s="721"/>
      <c r="D7" s="48" t="s">
        <v>386</v>
      </c>
      <c r="E7" s="49"/>
      <c r="F7" s="47"/>
      <c r="G7" s="47"/>
      <c r="H7" s="47"/>
      <c r="I7" s="47"/>
      <c r="J7" s="47"/>
      <c r="K7" s="47"/>
      <c r="L7" s="47"/>
      <c r="M7" s="47"/>
      <c r="N7" s="47"/>
      <c r="O7" s="43"/>
      <c r="P7" s="44"/>
      <c r="Q7" s="44"/>
      <c r="R7" s="44"/>
      <c r="S7" s="44"/>
      <c r="T7" s="44"/>
      <c r="U7" s="44"/>
      <c r="V7" s="44"/>
      <c r="W7" s="44"/>
      <c r="X7" s="44"/>
      <c r="Y7" s="44"/>
      <c r="Z7" s="44"/>
      <c r="AA7" s="44"/>
      <c r="AB7" s="44"/>
      <c r="AC7" s="44"/>
    </row>
    <row r="9" spans="1:29" ht="15.75" x14ac:dyDescent="0.25">
      <c r="A9" s="718" t="s">
        <v>526</v>
      </c>
      <c r="B9" s="718"/>
      <c r="C9" s="718"/>
      <c r="D9" s="718"/>
      <c r="E9" s="718"/>
      <c r="F9" s="718"/>
      <c r="G9" s="718"/>
      <c r="H9" s="718"/>
      <c r="I9" s="718"/>
      <c r="J9" s="718"/>
      <c r="K9" s="718"/>
      <c r="L9" s="718"/>
      <c r="M9" s="718"/>
      <c r="N9" s="718"/>
      <c r="O9" s="43"/>
      <c r="P9" s="43"/>
      <c r="Q9" s="43"/>
      <c r="R9" s="43"/>
      <c r="S9" s="43"/>
      <c r="T9" s="43"/>
      <c r="U9" s="43"/>
      <c r="V9" s="43"/>
      <c r="W9" s="43"/>
      <c r="X9" s="43"/>
      <c r="Y9" s="43"/>
      <c r="Z9" s="43"/>
      <c r="AA9" s="43"/>
      <c r="AB9" s="43"/>
      <c r="AC9" s="43"/>
    </row>
    <row r="11" spans="1:29" ht="66.75" customHeight="1" x14ac:dyDescent="0.25">
      <c r="A11" s="59" t="s">
        <v>319</v>
      </c>
      <c r="B11" s="746" t="s">
        <v>19</v>
      </c>
      <c r="C11" s="746"/>
      <c r="D11" s="746"/>
      <c r="E11" s="746"/>
      <c r="F11" s="747" t="s">
        <v>388</v>
      </c>
      <c r="G11" s="747"/>
      <c r="H11" s="221" t="s">
        <v>389</v>
      </c>
      <c r="I11" s="747" t="s">
        <v>519</v>
      </c>
      <c r="J11" s="747"/>
      <c r="K11" s="747" t="s">
        <v>520</v>
      </c>
      <c r="L11" s="747"/>
      <c r="M11" s="747" t="s">
        <v>521</v>
      </c>
      <c r="N11" s="747"/>
      <c r="O11" s="43"/>
      <c r="P11" s="43"/>
      <c r="Q11" s="43"/>
      <c r="R11" s="43"/>
      <c r="S11" s="43"/>
      <c r="T11" s="43"/>
      <c r="U11" s="43"/>
      <c r="V11" s="43"/>
      <c r="W11" s="43"/>
      <c r="X11" s="43"/>
      <c r="Y11" s="43"/>
      <c r="Z11" s="43"/>
      <c r="AA11" s="43"/>
      <c r="AB11" s="43"/>
      <c r="AC11" s="43"/>
    </row>
    <row r="12" spans="1:29" s="61" customFormat="1" ht="15.75" hidden="1" x14ac:dyDescent="0.25">
      <c r="A12" s="60"/>
      <c r="B12" s="739" t="s">
        <v>390</v>
      </c>
      <c r="C12" s="740"/>
      <c r="D12" s="740"/>
      <c r="E12" s="741"/>
      <c r="F12" s="742" t="s">
        <v>34</v>
      </c>
      <c r="G12" s="742"/>
      <c r="H12" s="220" t="s">
        <v>34</v>
      </c>
      <c r="I12" s="743">
        <f>I14+I15+I17+I16</f>
        <v>0</v>
      </c>
      <c r="J12" s="743"/>
      <c r="K12" s="743">
        <f>K14+K15+K17</f>
        <v>0</v>
      </c>
      <c r="L12" s="743"/>
      <c r="M12" s="743">
        <f>M14+M15+M17</f>
        <v>0</v>
      </c>
      <c r="N12" s="743"/>
    </row>
    <row r="13" spans="1:29" ht="15.75" hidden="1" x14ac:dyDescent="0.25">
      <c r="A13" s="52"/>
      <c r="B13" s="707" t="s">
        <v>29</v>
      </c>
      <c r="C13" s="708"/>
      <c r="D13" s="708"/>
      <c r="E13" s="709"/>
      <c r="F13" s="744"/>
      <c r="G13" s="744"/>
      <c r="H13" s="216"/>
      <c r="I13" s="744"/>
      <c r="J13" s="744"/>
      <c r="K13" s="744"/>
      <c r="L13" s="744"/>
      <c r="M13" s="744"/>
      <c r="N13" s="744"/>
      <c r="O13" s="43"/>
      <c r="P13" s="43"/>
      <c r="Q13" s="43"/>
      <c r="R13" s="43"/>
      <c r="S13" s="43"/>
      <c r="T13" s="43"/>
      <c r="U13" s="43"/>
      <c r="V13" s="43"/>
      <c r="W13" s="43"/>
      <c r="X13" s="43"/>
      <c r="Y13" s="43"/>
      <c r="Z13" s="43"/>
      <c r="AA13" s="43"/>
      <c r="AB13" s="43"/>
      <c r="AC13" s="43"/>
    </row>
    <row r="14" spans="1:29" ht="15.75" hidden="1" x14ac:dyDescent="0.25">
      <c r="A14" s="52" t="s">
        <v>391</v>
      </c>
      <c r="B14" s="707" t="s">
        <v>392</v>
      </c>
      <c r="C14" s="708"/>
      <c r="D14" s="708"/>
      <c r="E14" s="709"/>
      <c r="F14" s="615">
        <v>1665</v>
      </c>
      <c r="G14" s="616"/>
      <c r="H14" s="214">
        <f>I14/F14</f>
        <v>0</v>
      </c>
      <c r="I14" s="674"/>
      <c r="J14" s="675"/>
      <c r="K14" s="674"/>
      <c r="L14" s="675"/>
      <c r="M14" s="674"/>
      <c r="N14" s="675"/>
      <c r="O14" s="43"/>
      <c r="P14" s="43"/>
      <c r="Q14" s="43"/>
      <c r="R14" s="43"/>
      <c r="S14" s="43"/>
      <c r="T14" s="43"/>
      <c r="U14" s="43"/>
      <c r="V14" s="43"/>
      <c r="W14" s="43"/>
      <c r="X14" s="43"/>
      <c r="Y14" s="43"/>
      <c r="Z14" s="43"/>
      <c r="AA14" s="43"/>
      <c r="AB14" s="43"/>
      <c r="AC14" s="43"/>
    </row>
    <row r="15" spans="1:29" ht="15.75" hidden="1" x14ac:dyDescent="0.25">
      <c r="A15" s="52" t="s">
        <v>186</v>
      </c>
      <c r="B15" s="707" t="s">
        <v>393</v>
      </c>
      <c r="C15" s="708"/>
      <c r="D15" s="708"/>
      <c r="E15" s="709"/>
      <c r="F15" s="615">
        <v>120</v>
      </c>
      <c r="G15" s="616"/>
      <c r="H15" s="214">
        <f>I15/F15</f>
        <v>0</v>
      </c>
      <c r="I15" s="674"/>
      <c r="J15" s="675"/>
      <c r="K15" s="674"/>
      <c r="L15" s="675"/>
      <c r="M15" s="674"/>
      <c r="N15" s="675"/>
      <c r="O15" s="26"/>
      <c r="P15" s="26"/>
      <c r="Q15" s="43"/>
      <c r="R15" s="43"/>
      <c r="S15" s="43"/>
      <c r="T15" s="43"/>
      <c r="U15" s="43"/>
      <c r="V15" s="43"/>
      <c r="W15" s="43"/>
      <c r="X15" s="43"/>
      <c r="Y15" s="43"/>
      <c r="Z15" s="43"/>
      <c r="AA15" s="43"/>
      <c r="AB15" s="43"/>
      <c r="AC15" s="43"/>
    </row>
    <row r="16" spans="1:29" ht="15.75" hidden="1" customHeight="1" x14ac:dyDescent="0.25">
      <c r="A16" s="52" t="s">
        <v>187</v>
      </c>
      <c r="B16" s="670" t="s">
        <v>448</v>
      </c>
      <c r="C16" s="670"/>
      <c r="D16" s="670"/>
      <c r="E16" s="670"/>
      <c r="F16" s="745"/>
      <c r="G16" s="745"/>
      <c r="H16" s="214"/>
      <c r="I16" s="710"/>
      <c r="J16" s="710"/>
      <c r="K16" s="710"/>
      <c r="L16" s="710"/>
      <c r="M16" s="710"/>
      <c r="N16" s="710"/>
      <c r="O16" s="43"/>
      <c r="P16" s="43"/>
      <c r="Q16" s="43"/>
      <c r="R16" s="43"/>
      <c r="S16" s="43"/>
      <c r="T16" s="43"/>
      <c r="U16" s="43"/>
      <c r="V16" s="43"/>
      <c r="W16" s="43"/>
      <c r="X16" s="43"/>
      <c r="Y16" s="43"/>
      <c r="Z16" s="43"/>
      <c r="AA16" s="43"/>
      <c r="AB16" s="43"/>
      <c r="AC16" s="43"/>
    </row>
    <row r="17" spans="1:29" ht="15.75" hidden="1" x14ac:dyDescent="0.25">
      <c r="A17" s="52" t="s">
        <v>391</v>
      </c>
      <c r="B17" s="670" t="s">
        <v>394</v>
      </c>
      <c r="C17" s="670"/>
      <c r="D17" s="670"/>
      <c r="E17" s="670"/>
      <c r="F17" s="617">
        <v>90</v>
      </c>
      <c r="G17" s="617"/>
      <c r="H17" s="214">
        <f>I17/F17</f>
        <v>0</v>
      </c>
      <c r="I17" s="710"/>
      <c r="J17" s="710"/>
      <c r="K17" s="710">
        <v>0</v>
      </c>
      <c r="L17" s="710"/>
      <c r="M17" s="710">
        <v>0</v>
      </c>
      <c r="N17" s="710"/>
      <c r="O17" s="43"/>
      <c r="P17" s="43"/>
      <c r="Q17" s="43"/>
      <c r="R17" s="43"/>
      <c r="S17" s="43"/>
      <c r="T17" s="43"/>
      <c r="U17" s="43"/>
      <c r="V17" s="43"/>
      <c r="W17" s="43"/>
      <c r="X17" s="43"/>
      <c r="Y17" s="43"/>
      <c r="Z17" s="43"/>
      <c r="AA17" s="43"/>
      <c r="AB17" s="43"/>
      <c r="AC17" s="43"/>
    </row>
    <row r="18" spans="1:29" s="61" customFormat="1" ht="15.75" x14ac:dyDescent="0.25">
      <c r="A18" s="60"/>
      <c r="B18" s="739" t="s">
        <v>395</v>
      </c>
      <c r="C18" s="740"/>
      <c r="D18" s="740"/>
      <c r="E18" s="741"/>
      <c r="F18" s="742" t="s">
        <v>34</v>
      </c>
      <c r="G18" s="742"/>
      <c r="H18" s="220" t="s">
        <v>34</v>
      </c>
      <c r="I18" s="743">
        <f>I20+I22+I21+I24+I23</f>
        <v>8071.2199999999993</v>
      </c>
      <c r="J18" s="743"/>
      <c r="K18" s="743">
        <f>K20+K22</f>
        <v>0</v>
      </c>
      <c r="L18" s="743"/>
      <c r="M18" s="743">
        <f>M20+M22</f>
        <v>0</v>
      </c>
      <c r="N18" s="743"/>
    </row>
    <row r="19" spans="1:29" ht="15.75" x14ac:dyDescent="0.25">
      <c r="A19" s="52"/>
      <c r="B19" s="707" t="s">
        <v>29</v>
      </c>
      <c r="C19" s="708"/>
      <c r="D19" s="708"/>
      <c r="E19" s="709"/>
      <c r="F19" s="744"/>
      <c r="G19" s="744"/>
      <c r="H19" s="216"/>
      <c r="I19" s="744"/>
      <c r="J19" s="744"/>
      <c r="K19" s="744"/>
      <c r="L19" s="744"/>
      <c r="M19" s="744"/>
      <c r="N19" s="744"/>
      <c r="O19" s="43"/>
      <c r="P19" s="43"/>
      <c r="Q19" s="43"/>
      <c r="R19" s="43"/>
      <c r="S19" s="43"/>
      <c r="T19" s="43"/>
      <c r="U19" s="43"/>
      <c r="V19" s="43"/>
      <c r="W19" s="43"/>
      <c r="X19" s="43"/>
      <c r="Y19" s="43"/>
      <c r="Z19" s="43"/>
      <c r="AA19" s="43"/>
      <c r="AB19" s="43"/>
      <c r="AC19" s="43"/>
    </row>
    <row r="20" spans="1:29" ht="33" customHeight="1" x14ac:dyDescent="0.25">
      <c r="A20" s="52" t="s">
        <v>391</v>
      </c>
      <c r="B20" s="753" t="s">
        <v>530</v>
      </c>
      <c r="C20" s="753"/>
      <c r="D20" s="753"/>
      <c r="E20" s="753"/>
      <c r="F20" s="617">
        <v>104400</v>
      </c>
      <c r="G20" s="617"/>
      <c r="H20" s="214">
        <f>I20/F20</f>
        <v>7.7310536398467425E-2</v>
      </c>
      <c r="I20" s="618">
        <f>9991.65-1920.43</f>
        <v>8071.2199999999993</v>
      </c>
      <c r="J20" s="618"/>
      <c r="K20" s="710">
        <v>0</v>
      </c>
      <c r="L20" s="710"/>
      <c r="M20" s="710">
        <v>0</v>
      </c>
      <c r="N20" s="710"/>
      <c r="O20" s="43"/>
      <c r="P20" s="43"/>
      <c r="Q20" s="43"/>
      <c r="R20" s="43"/>
      <c r="S20" s="43"/>
      <c r="T20" s="43"/>
      <c r="U20" s="43"/>
      <c r="V20" s="43"/>
      <c r="W20" s="43"/>
      <c r="X20" s="43"/>
      <c r="Y20" s="43"/>
      <c r="Z20" s="43"/>
      <c r="AA20" s="43"/>
      <c r="AB20" s="43"/>
      <c r="AC20" s="43"/>
    </row>
    <row r="21" spans="1:29" ht="48" hidden="1" customHeight="1" x14ac:dyDescent="0.25">
      <c r="A21" s="52" t="s">
        <v>169</v>
      </c>
      <c r="B21" s="692" t="s">
        <v>463</v>
      </c>
      <c r="C21" s="693"/>
      <c r="D21" s="693"/>
      <c r="E21" s="694"/>
      <c r="F21" s="735"/>
      <c r="G21" s="736"/>
      <c r="H21" s="216" t="s">
        <v>34</v>
      </c>
      <c r="I21" s="674"/>
      <c r="J21" s="675"/>
      <c r="K21" s="737"/>
      <c r="L21" s="738"/>
      <c r="M21" s="737"/>
      <c r="N21" s="738"/>
      <c r="O21" s="43"/>
      <c r="P21" s="62"/>
    </row>
    <row r="22" spans="1:29" ht="15.75" hidden="1" x14ac:dyDescent="0.25">
      <c r="A22" s="52" t="s">
        <v>186</v>
      </c>
      <c r="B22" s="670" t="s">
        <v>449</v>
      </c>
      <c r="C22" s="670"/>
      <c r="D22" s="670"/>
      <c r="E22" s="670"/>
      <c r="F22" s="617">
        <v>900000</v>
      </c>
      <c r="G22" s="617"/>
      <c r="H22" s="214">
        <f>I22/F22</f>
        <v>0</v>
      </c>
      <c r="I22" s="618"/>
      <c r="J22" s="618"/>
      <c r="K22" s="710">
        <v>0</v>
      </c>
      <c r="L22" s="710"/>
      <c r="M22" s="710">
        <v>0</v>
      </c>
      <c r="N22" s="710"/>
      <c r="O22" s="43"/>
      <c r="P22" s="43"/>
    </row>
    <row r="23" spans="1:29" ht="15.75" hidden="1" x14ac:dyDescent="0.25">
      <c r="A23" s="52" t="s">
        <v>187</v>
      </c>
      <c r="B23" s="670" t="s">
        <v>392</v>
      </c>
      <c r="C23" s="670"/>
      <c r="D23" s="670"/>
      <c r="E23" s="670"/>
      <c r="F23" s="213"/>
      <c r="G23" s="213"/>
      <c r="H23" s="214"/>
      <c r="I23" s="629"/>
      <c r="J23" s="630"/>
      <c r="K23" s="674">
        <v>0</v>
      </c>
      <c r="L23" s="675"/>
      <c r="M23" s="674">
        <v>0</v>
      </c>
      <c r="N23" s="675"/>
      <c r="O23" s="43"/>
      <c r="P23" s="43"/>
    </row>
    <row r="24" spans="1:29" ht="15.75" hidden="1" x14ac:dyDescent="0.25">
      <c r="A24" s="52" t="s">
        <v>401</v>
      </c>
      <c r="B24" s="670" t="s">
        <v>393</v>
      </c>
      <c r="C24" s="670"/>
      <c r="D24" s="670"/>
      <c r="E24" s="670"/>
      <c r="F24" s="689"/>
      <c r="G24" s="689"/>
      <c r="H24" s="216"/>
      <c r="I24" s="710"/>
      <c r="J24" s="710"/>
      <c r="K24" s="710">
        <v>0</v>
      </c>
      <c r="L24" s="710"/>
      <c r="M24" s="710">
        <v>0</v>
      </c>
      <c r="N24" s="710"/>
      <c r="O24" s="43"/>
      <c r="P24" s="43"/>
    </row>
    <row r="25" spans="1:29" s="54" customFormat="1" ht="15.75" x14ac:dyDescent="0.25">
      <c r="A25" s="53"/>
      <c r="B25" s="677" t="s">
        <v>338</v>
      </c>
      <c r="C25" s="678"/>
      <c r="D25" s="678"/>
      <c r="E25" s="679"/>
      <c r="F25" s="676" t="s">
        <v>34</v>
      </c>
      <c r="G25" s="676"/>
      <c r="H25" s="215" t="s">
        <v>34</v>
      </c>
      <c r="I25" s="711">
        <f>I12+I18</f>
        <v>8071.2199999999993</v>
      </c>
      <c r="J25" s="711"/>
      <c r="K25" s="711">
        <f>K12+K18</f>
        <v>0</v>
      </c>
      <c r="L25" s="711"/>
      <c r="M25" s="711">
        <f>M12+M18</f>
        <v>0</v>
      </c>
      <c r="N25" s="711"/>
    </row>
    <row r="26" spans="1:29" x14ac:dyDescent="0.2">
      <c r="A26" s="58"/>
      <c r="B26" s="58"/>
      <c r="C26" s="58"/>
      <c r="D26" s="58"/>
      <c r="E26" s="58"/>
      <c r="F26" s="58"/>
      <c r="G26" s="58"/>
      <c r="H26" s="58"/>
      <c r="I26" s="58"/>
      <c r="J26" s="58"/>
      <c r="K26" s="58"/>
      <c r="L26" s="58"/>
      <c r="M26" s="58"/>
      <c r="N26" s="58"/>
      <c r="O26" s="58"/>
      <c r="P26" s="58"/>
    </row>
    <row r="27" spans="1:29" ht="15.75" hidden="1" x14ac:dyDescent="0.25">
      <c r="A27" s="688" t="s">
        <v>397</v>
      </c>
      <c r="B27" s="688"/>
      <c r="C27" s="688"/>
      <c r="D27" s="688"/>
      <c r="E27" s="688"/>
      <c r="F27" s="688"/>
      <c r="G27" s="688"/>
      <c r="H27" s="688"/>
      <c r="I27" s="688"/>
      <c r="J27" s="688"/>
      <c r="K27" s="688"/>
      <c r="L27" s="688"/>
      <c r="M27" s="688"/>
      <c r="N27" s="688"/>
      <c r="O27" s="688"/>
      <c r="P27" s="43"/>
    </row>
    <row r="28" spans="1:29" ht="15.75" hidden="1" x14ac:dyDescent="0.25">
      <c r="A28" s="43"/>
      <c r="B28" s="43"/>
      <c r="C28" s="43"/>
      <c r="D28" s="43"/>
      <c r="E28" s="43"/>
      <c r="F28" s="43"/>
      <c r="G28" s="43"/>
      <c r="H28" s="43"/>
      <c r="I28" s="43"/>
      <c r="J28" s="43"/>
      <c r="K28" s="43"/>
      <c r="L28" s="43"/>
      <c r="M28" s="43"/>
      <c r="N28" s="43"/>
      <c r="O28" s="43"/>
      <c r="P28" s="43"/>
    </row>
    <row r="29" spans="1:29" ht="34.5" hidden="1" customHeight="1" x14ac:dyDescent="0.25">
      <c r="A29" s="59" t="s">
        <v>319</v>
      </c>
      <c r="B29" s="712" t="s">
        <v>337</v>
      </c>
      <c r="C29" s="713"/>
      <c r="D29" s="713"/>
      <c r="E29" s="713"/>
      <c r="F29" s="713"/>
      <c r="G29" s="713"/>
      <c r="H29" s="713"/>
      <c r="I29" s="714"/>
      <c r="J29" s="715" t="s">
        <v>398</v>
      </c>
      <c r="K29" s="716"/>
      <c r="L29" s="715" t="s">
        <v>399</v>
      </c>
      <c r="M29" s="717"/>
      <c r="N29" s="716"/>
      <c r="O29" s="43"/>
      <c r="P29" s="43"/>
    </row>
    <row r="30" spans="1:29" ht="15.75" hidden="1" x14ac:dyDescent="0.25">
      <c r="A30" s="52" t="s">
        <v>391</v>
      </c>
      <c r="B30" s="707" t="s">
        <v>500</v>
      </c>
      <c r="C30" s="708"/>
      <c r="D30" s="708"/>
      <c r="E30" s="708"/>
      <c r="F30" s="708"/>
      <c r="G30" s="708"/>
      <c r="H30" s="708"/>
      <c r="I30" s="709"/>
      <c r="J30" s="689" t="s">
        <v>34</v>
      </c>
      <c r="K30" s="689"/>
      <c r="L30" s="710"/>
      <c r="M30" s="710"/>
      <c r="N30" s="710"/>
      <c r="O30" s="43"/>
      <c r="P30" s="43"/>
    </row>
    <row r="31" spans="1:29" ht="15.75" hidden="1" x14ac:dyDescent="0.25">
      <c r="A31" s="52" t="s">
        <v>186</v>
      </c>
      <c r="B31" s="707" t="s">
        <v>402</v>
      </c>
      <c r="C31" s="708"/>
      <c r="D31" s="708"/>
      <c r="E31" s="708"/>
      <c r="F31" s="708"/>
      <c r="G31" s="708"/>
      <c r="H31" s="708"/>
      <c r="I31" s="709"/>
      <c r="J31" s="689">
        <v>12</v>
      </c>
      <c r="K31" s="689"/>
      <c r="L31" s="618"/>
      <c r="M31" s="618"/>
      <c r="N31" s="618"/>
      <c r="O31" s="43"/>
      <c r="P31" s="43"/>
    </row>
    <row r="32" spans="1:29" ht="15.75" hidden="1" x14ac:dyDescent="0.25">
      <c r="A32" s="52" t="s">
        <v>187</v>
      </c>
      <c r="B32" s="707" t="s">
        <v>471</v>
      </c>
      <c r="C32" s="708"/>
      <c r="D32" s="708"/>
      <c r="E32" s="708"/>
      <c r="F32" s="708"/>
      <c r="G32" s="708"/>
      <c r="H32" s="708"/>
      <c r="I32" s="709"/>
      <c r="J32" s="689">
        <v>1</v>
      </c>
      <c r="K32" s="689"/>
      <c r="L32" s="618"/>
      <c r="M32" s="618"/>
      <c r="N32" s="618"/>
      <c r="O32" s="43"/>
      <c r="P32" s="43"/>
    </row>
    <row r="33" spans="1:15" ht="15.75" hidden="1" x14ac:dyDescent="0.25">
      <c r="A33" s="52" t="s">
        <v>401</v>
      </c>
      <c r="B33" s="707" t="s">
        <v>404</v>
      </c>
      <c r="C33" s="708"/>
      <c r="D33" s="708"/>
      <c r="E33" s="708"/>
      <c r="F33" s="708"/>
      <c r="G33" s="708"/>
      <c r="H33" s="708"/>
      <c r="I33" s="709"/>
      <c r="J33" s="689">
        <v>12</v>
      </c>
      <c r="K33" s="689"/>
      <c r="L33" s="618"/>
      <c r="M33" s="618"/>
      <c r="N33" s="618"/>
      <c r="O33" s="43"/>
    </row>
    <row r="34" spans="1:15" ht="15.75" hidden="1" x14ac:dyDescent="0.25">
      <c r="A34" s="52" t="s">
        <v>403</v>
      </c>
      <c r="B34" s="707" t="s">
        <v>502</v>
      </c>
      <c r="C34" s="708"/>
      <c r="D34" s="708"/>
      <c r="E34" s="708"/>
      <c r="F34" s="708"/>
      <c r="G34" s="708"/>
      <c r="H34" s="708"/>
      <c r="I34" s="709"/>
      <c r="J34" s="689">
        <v>1</v>
      </c>
      <c r="K34" s="689"/>
      <c r="L34" s="618"/>
      <c r="M34" s="618"/>
      <c r="N34" s="618"/>
      <c r="O34" s="43"/>
    </row>
    <row r="35" spans="1:15" ht="20.25" hidden="1" customHeight="1" x14ac:dyDescent="0.25">
      <c r="A35" s="52" t="s">
        <v>405</v>
      </c>
      <c r="B35" s="707" t="s">
        <v>445</v>
      </c>
      <c r="C35" s="708"/>
      <c r="D35" s="708"/>
      <c r="E35" s="708"/>
      <c r="F35" s="708"/>
      <c r="G35" s="708"/>
      <c r="H35" s="708"/>
      <c r="I35" s="709"/>
      <c r="J35" s="689">
        <v>1</v>
      </c>
      <c r="K35" s="689"/>
      <c r="L35" s="618"/>
      <c r="M35" s="618"/>
      <c r="N35" s="618"/>
      <c r="O35" s="43"/>
    </row>
    <row r="36" spans="1:15" ht="20.25" hidden="1" customHeight="1" x14ac:dyDescent="0.25">
      <c r="A36" s="52" t="s">
        <v>405</v>
      </c>
      <c r="B36" s="707" t="s">
        <v>489</v>
      </c>
      <c r="C36" s="708"/>
      <c r="D36" s="708"/>
      <c r="E36" s="708"/>
      <c r="F36" s="708"/>
      <c r="G36" s="708"/>
      <c r="H36" s="708"/>
      <c r="I36" s="709"/>
      <c r="J36" s="689">
        <v>1</v>
      </c>
      <c r="K36" s="689"/>
      <c r="L36" s="618"/>
      <c r="M36" s="618"/>
      <c r="N36" s="618"/>
      <c r="O36" s="43"/>
    </row>
    <row r="37" spans="1:15" ht="20.25" hidden="1" customHeight="1" x14ac:dyDescent="0.25">
      <c r="A37" s="52" t="s">
        <v>406</v>
      </c>
      <c r="B37" s="707" t="s">
        <v>450</v>
      </c>
      <c r="C37" s="708"/>
      <c r="D37" s="708"/>
      <c r="E37" s="708"/>
      <c r="F37" s="708"/>
      <c r="G37" s="708"/>
      <c r="H37" s="708"/>
      <c r="I37" s="709"/>
      <c r="J37" s="689">
        <v>1</v>
      </c>
      <c r="K37" s="689"/>
      <c r="L37" s="618"/>
      <c r="M37" s="618"/>
      <c r="N37" s="618"/>
      <c r="O37" s="43"/>
    </row>
    <row r="38" spans="1:15" ht="39.75" hidden="1" customHeight="1" x14ac:dyDescent="0.25">
      <c r="A38" s="52" t="s">
        <v>407</v>
      </c>
      <c r="B38" s="692" t="s">
        <v>503</v>
      </c>
      <c r="C38" s="693"/>
      <c r="D38" s="693"/>
      <c r="E38" s="693"/>
      <c r="F38" s="693"/>
      <c r="G38" s="693"/>
      <c r="H38" s="693"/>
      <c r="I38" s="694"/>
      <c r="J38" s="689">
        <v>1</v>
      </c>
      <c r="K38" s="689"/>
      <c r="L38" s="618"/>
      <c r="M38" s="618"/>
      <c r="N38" s="618"/>
      <c r="O38" s="43"/>
    </row>
    <row r="39" spans="1:15" ht="15.75" hidden="1" x14ac:dyDescent="0.25">
      <c r="A39" s="52" t="s">
        <v>408</v>
      </c>
      <c r="B39" s="707" t="s">
        <v>504</v>
      </c>
      <c r="C39" s="708"/>
      <c r="D39" s="708"/>
      <c r="E39" s="708"/>
      <c r="F39" s="708"/>
      <c r="G39" s="708"/>
      <c r="H39" s="708"/>
      <c r="I39" s="709"/>
      <c r="J39" s="689">
        <v>1</v>
      </c>
      <c r="K39" s="689"/>
      <c r="L39" s="618"/>
      <c r="M39" s="618"/>
      <c r="N39" s="618"/>
      <c r="O39" s="43"/>
    </row>
    <row r="40" spans="1:15" ht="15.75" hidden="1" x14ac:dyDescent="0.25">
      <c r="A40" s="52" t="s">
        <v>409</v>
      </c>
      <c r="B40" s="707" t="s">
        <v>452</v>
      </c>
      <c r="C40" s="708"/>
      <c r="D40" s="708"/>
      <c r="E40" s="708"/>
      <c r="F40" s="708"/>
      <c r="G40" s="708"/>
      <c r="H40" s="708"/>
      <c r="I40" s="709"/>
      <c r="J40" s="689">
        <v>1</v>
      </c>
      <c r="K40" s="689"/>
      <c r="L40" s="618"/>
      <c r="M40" s="618"/>
      <c r="N40" s="618"/>
      <c r="O40" s="43"/>
    </row>
    <row r="41" spans="1:15" ht="15.75" hidden="1" x14ac:dyDescent="0.25">
      <c r="A41" s="52" t="s">
        <v>451</v>
      </c>
      <c r="B41" s="707" t="s">
        <v>507</v>
      </c>
      <c r="C41" s="708"/>
      <c r="D41" s="708"/>
      <c r="E41" s="708"/>
      <c r="F41" s="708"/>
      <c r="G41" s="708"/>
      <c r="H41" s="708"/>
      <c r="I41" s="709"/>
      <c r="J41" s="689">
        <v>1</v>
      </c>
      <c r="K41" s="689"/>
      <c r="L41" s="618"/>
      <c r="M41" s="618"/>
      <c r="N41" s="618"/>
      <c r="O41" s="43"/>
    </row>
    <row r="42" spans="1:15" ht="15.75" hidden="1" x14ac:dyDescent="0.25">
      <c r="A42" s="52" t="s">
        <v>482</v>
      </c>
      <c r="B42" s="707" t="s">
        <v>483</v>
      </c>
      <c r="C42" s="708"/>
      <c r="D42" s="708"/>
      <c r="E42" s="708"/>
      <c r="F42" s="708"/>
      <c r="G42" s="708"/>
      <c r="H42" s="708"/>
      <c r="I42" s="709"/>
      <c r="J42" s="689">
        <v>1</v>
      </c>
      <c r="K42" s="689"/>
      <c r="L42" s="618"/>
      <c r="M42" s="618"/>
      <c r="N42" s="618"/>
      <c r="O42" s="43"/>
    </row>
    <row r="43" spans="1:15" s="54" customFormat="1" ht="15.75" hidden="1" x14ac:dyDescent="0.25">
      <c r="A43" s="53"/>
      <c r="B43" s="677" t="s">
        <v>334</v>
      </c>
      <c r="C43" s="678"/>
      <c r="D43" s="678"/>
      <c r="E43" s="678"/>
      <c r="F43" s="678"/>
      <c r="G43" s="678"/>
      <c r="H43" s="678"/>
      <c r="I43" s="679"/>
      <c r="J43" s="676" t="s">
        <v>34</v>
      </c>
      <c r="K43" s="676"/>
      <c r="L43" s="711">
        <f>SUM(L30:N42)</f>
        <v>0</v>
      </c>
      <c r="M43" s="711"/>
      <c r="N43" s="711"/>
    </row>
    <row r="44" spans="1:15" hidden="1" x14ac:dyDescent="0.2"/>
    <row r="45" spans="1:15" ht="15.75" x14ac:dyDescent="0.25">
      <c r="A45" s="688" t="s">
        <v>540</v>
      </c>
      <c r="B45" s="688"/>
      <c r="C45" s="688"/>
      <c r="D45" s="688"/>
      <c r="E45" s="688"/>
      <c r="F45" s="688"/>
      <c r="G45" s="688"/>
      <c r="H45" s="688"/>
      <c r="I45" s="688"/>
      <c r="J45" s="688"/>
      <c r="K45" s="688"/>
      <c r="L45" s="688"/>
      <c r="M45" s="688"/>
      <c r="N45" s="688"/>
      <c r="O45" s="688"/>
    </row>
    <row r="47" spans="1:15" ht="34.5" customHeight="1" x14ac:dyDescent="0.25">
      <c r="A47" s="59" t="s">
        <v>319</v>
      </c>
      <c r="B47" s="712" t="s">
        <v>337</v>
      </c>
      <c r="C47" s="713"/>
      <c r="D47" s="713"/>
      <c r="E47" s="713"/>
      <c r="F47" s="713"/>
      <c r="G47" s="713"/>
      <c r="H47" s="713"/>
      <c r="I47" s="714"/>
      <c r="J47" s="715" t="s">
        <v>398</v>
      </c>
      <c r="K47" s="716"/>
      <c r="L47" s="715" t="s">
        <v>399</v>
      </c>
      <c r="M47" s="717"/>
      <c r="N47" s="716"/>
      <c r="O47" s="43"/>
    </row>
    <row r="48" spans="1:15" ht="51.75" customHeight="1" x14ac:dyDescent="0.25">
      <c r="A48" s="52" t="s">
        <v>391</v>
      </c>
      <c r="B48" s="692" t="s">
        <v>542</v>
      </c>
      <c r="C48" s="693"/>
      <c r="D48" s="693"/>
      <c r="E48" s="693"/>
      <c r="F48" s="693"/>
      <c r="G48" s="693"/>
      <c r="H48" s="693"/>
      <c r="I48" s="694"/>
      <c r="J48" s="689" t="s">
        <v>34</v>
      </c>
      <c r="K48" s="689"/>
      <c r="L48" s="710">
        <v>1920.43</v>
      </c>
      <c r="M48" s="710"/>
      <c r="N48" s="710"/>
      <c r="O48" s="43"/>
    </row>
    <row r="49" spans="1:15" ht="15.75" hidden="1" x14ac:dyDescent="0.25">
      <c r="A49" s="52" t="s">
        <v>186</v>
      </c>
      <c r="B49" s="692" t="s">
        <v>411</v>
      </c>
      <c r="C49" s="693"/>
      <c r="D49" s="693"/>
      <c r="E49" s="693"/>
      <c r="F49" s="693"/>
      <c r="G49" s="693"/>
      <c r="H49" s="693"/>
      <c r="I49" s="694"/>
      <c r="J49" s="689" t="s">
        <v>34</v>
      </c>
      <c r="K49" s="689"/>
      <c r="L49" s="710"/>
      <c r="M49" s="710"/>
      <c r="N49" s="710"/>
      <c r="O49" s="43"/>
    </row>
    <row r="50" spans="1:15" ht="15.75" hidden="1" x14ac:dyDescent="0.25">
      <c r="A50" s="52" t="s">
        <v>186</v>
      </c>
      <c r="B50" s="692" t="s">
        <v>468</v>
      </c>
      <c r="C50" s="693"/>
      <c r="D50" s="693"/>
      <c r="E50" s="693"/>
      <c r="F50" s="693"/>
      <c r="G50" s="693"/>
      <c r="H50" s="693"/>
      <c r="I50" s="694"/>
      <c r="J50" s="689">
        <v>4</v>
      </c>
      <c r="K50" s="689"/>
      <c r="L50" s="710"/>
      <c r="M50" s="710"/>
      <c r="N50" s="710"/>
      <c r="O50" s="43"/>
    </row>
    <row r="51" spans="1:15" ht="15.75" hidden="1" x14ac:dyDescent="0.25">
      <c r="A51" s="52" t="s">
        <v>187</v>
      </c>
      <c r="B51" s="707" t="s">
        <v>501</v>
      </c>
      <c r="C51" s="708"/>
      <c r="D51" s="708"/>
      <c r="E51" s="708"/>
      <c r="F51" s="708"/>
      <c r="G51" s="708"/>
      <c r="H51" s="708"/>
      <c r="I51" s="709"/>
      <c r="J51" s="689">
        <v>1</v>
      </c>
      <c r="K51" s="689"/>
      <c r="L51" s="710"/>
      <c r="M51" s="710"/>
      <c r="N51" s="710"/>
    </row>
    <row r="52" spans="1:15" ht="31.5" hidden="1" customHeight="1" x14ac:dyDescent="0.25">
      <c r="A52" s="52" t="s">
        <v>401</v>
      </c>
      <c r="B52" s="692" t="s">
        <v>470</v>
      </c>
      <c r="C52" s="693"/>
      <c r="D52" s="693"/>
      <c r="E52" s="693"/>
      <c r="F52" s="693"/>
      <c r="G52" s="693"/>
      <c r="H52" s="693"/>
      <c r="I52" s="694"/>
      <c r="J52" s="689">
        <v>1</v>
      </c>
      <c r="K52" s="689"/>
      <c r="L52" s="710"/>
      <c r="M52" s="710"/>
      <c r="N52" s="710"/>
    </row>
    <row r="53" spans="1:15" ht="17.25" hidden="1" customHeight="1" x14ac:dyDescent="0.25">
      <c r="A53" s="52" t="s">
        <v>401</v>
      </c>
      <c r="B53" s="692" t="s">
        <v>479</v>
      </c>
      <c r="C53" s="693"/>
      <c r="D53" s="693"/>
      <c r="E53" s="693"/>
      <c r="F53" s="693"/>
      <c r="G53" s="693"/>
      <c r="H53" s="693"/>
      <c r="I53" s="694"/>
      <c r="J53" s="689">
        <v>1</v>
      </c>
      <c r="K53" s="689"/>
      <c r="L53" s="710"/>
      <c r="M53" s="710"/>
      <c r="N53" s="710"/>
    </row>
    <row r="54" spans="1:15" ht="15.75" hidden="1" x14ac:dyDescent="0.25">
      <c r="A54" s="52"/>
      <c r="B54" s="692"/>
      <c r="C54" s="693"/>
      <c r="D54" s="693"/>
      <c r="E54" s="693"/>
      <c r="F54" s="693"/>
      <c r="G54" s="693"/>
      <c r="H54" s="693"/>
      <c r="I54" s="694"/>
      <c r="J54" s="689"/>
      <c r="K54" s="689"/>
      <c r="L54" s="710"/>
      <c r="M54" s="710"/>
      <c r="N54" s="710"/>
    </row>
    <row r="55" spans="1:15" ht="15.75" hidden="1" x14ac:dyDescent="0.25">
      <c r="A55" s="52"/>
      <c r="B55" s="692"/>
      <c r="C55" s="693"/>
      <c r="D55" s="693"/>
      <c r="E55" s="693"/>
      <c r="F55" s="693"/>
      <c r="G55" s="693"/>
      <c r="H55" s="693"/>
      <c r="I55" s="694"/>
      <c r="J55" s="689"/>
      <c r="K55" s="689"/>
      <c r="L55" s="710"/>
      <c r="M55" s="710"/>
      <c r="N55" s="710"/>
    </row>
    <row r="56" spans="1:15" s="54" customFormat="1" ht="15.75" x14ac:dyDescent="0.25">
      <c r="A56" s="53"/>
      <c r="B56" s="677" t="s">
        <v>334</v>
      </c>
      <c r="C56" s="678"/>
      <c r="D56" s="678"/>
      <c r="E56" s="678"/>
      <c r="F56" s="678"/>
      <c r="G56" s="678"/>
      <c r="H56" s="678"/>
      <c r="I56" s="679"/>
      <c r="J56" s="676" t="s">
        <v>34</v>
      </c>
      <c r="K56" s="676"/>
      <c r="L56" s="711">
        <f>SUM(L48:N55)</f>
        <v>1920.43</v>
      </c>
      <c r="M56" s="711"/>
      <c r="N56" s="711"/>
    </row>
    <row r="57" spans="1:15" ht="15.75" x14ac:dyDescent="0.25">
      <c r="A57" s="43"/>
      <c r="B57" s="43"/>
      <c r="C57" s="43"/>
      <c r="D57" s="43"/>
      <c r="E57" s="43"/>
      <c r="F57" s="43"/>
      <c r="G57" s="43"/>
      <c r="H57" s="43"/>
      <c r="I57" s="43"/>
      <c r="J57" s="43"/>
      <c r="K57" s="43"/>
      <c r="L57" s="43"/>
      <c r="M57" s="43"/>
      <c r="N57" s="43"/>
    </row>
    <row r="58" spans="1:15" ht="15.75" x14ac:dyDescent="0.25">
      <c r="A58" s="718" t="s">
        <v>541</v>
      </c>
      <c r="B58" s="718"/>
      <c r="C58" s="718"/>
      <c r="D58" s="718"/>
      <c r="E58" s="718"/>
      <c r="F58" s="718"/>
      <c r="G58" s="718"/>
      <c r="H58" s="718"/>
      <c r="I58" s="718"/>
      <c r="J58" s="718"/>
      <c r="K58" s="718"/>
      <c r="L58" s="718"/>
      <c r="M58" s="718"/>
      <c r="N58" s="718"/>
    </row>
    <row r="60" spans="1:15" ht="34.5" customHeight="1" x14ac:dyDescent="0.2">
      <c r="A60" s="161" t="s">
        <v>319</v>
      </c>
      <c r="B60" s="729" t="s">
        <v>337</v>
      </c>
      <c r="C60" s="730"/>
      <c r="D60" s="730"/>
      <c r="E60" s="730"/>
      <c r="F60" s="730"/>
      <c r="G60" s="730"/>
      <c r="H60" s="730"/>
      <c r="I60" s="731"/>
      <c r="J60" s="732" t="s">
        <v>522</v>
      </c>
      <c r="K60" s="733"/>
      <c r="L60" s="734" t="s">
        <v>498</v>
      </c>
      <c r="M60" s="734"/>
      <c r="N60" s="219" t="s">
        <v>515</v>
      </c>
      <c r="O60" s="157"/>
    </row>
    <row r="61" spans="1:15" ht="34.5" customHeight="1" x14ac:dyDescent="0.25">
      <c r="A61" s="52" t="s">
        <v>391</v>
      </c>
      <c r="B61" s="692" t="s">
        <v>531</v>
      </c>
      <c r="C61" s="693"/>
      <c r="D61" s="693"/>
      <c r="E61" s="693"/>
      <c r="F61" s="693"/>
      <c r="G61" s="693"/>
      <c r="H61" s="693"/>
      <c r="I61" s="694"/>
      <c r="J61" s="674">
        <v>230562.46</v>
      </c>
      <c r="K61" s="675"/>
      <c r="L61" s="710">
        <v>0</v>
      </c>
      <c r="M61" s="710"/>
      <c r="N61" s="216">
        <v>0</v>
      </c>
      <c r="O61" s="158"/>
    </row>
    <row r="62" spans="1:15" ht="15.75" hidden="1" customHeight="1" x14ac:dyDescent="0.25">
      <c r="A62" s="52" t="s">
        <v>186</v>
      </c>
      <c r="B62" s="692" t="s">
        <v>413</v>
      </c>
      <c r="C62" s="693"/>
      <c r="D62" s="693"/>
      <c r="E62" s="693"/>
      <c r="F62" s="693"/>
      <c r="G62" s="693"/>
      <c r="H62" s="693"/>
      <c r="I62" s="694"/>
      <c r="J62" s="674"/>
      <c r="K62" s="675"/>
      <c r="L62" s="710">
        <v>0</v>
      </c>
      <c r="M62" s="710"/>
      <c r="N62" s="216">
        <v>0</v>
      </c>
      <c r="O62" s="158"/>
    </row>
    <row r="63" spans="1:15" ht="39" hidden="1" customHeight="1" x14ac:dyDescent="0.25">
      <c r="A63" s="52" t="s">
        <v>187</v>
      </c>
      <c r="B63" s="692" t="s">
        <v>505</v>
      </c>
      <c r="C63" s="693"/>
      <c r="D63" s="693"/>
      <c r="E63" s="693"/>
      <c r="F63" s="693"/>
      <c r="G63" s="693"/>
      <c r="H63" s="693"/>
      <c r="I63" s="694"/>
      <c r="J63" s="674"/>
      <c r="K63" s="675"/>
      <c r="L63" s="674">
        <v>0</v>
      </c>
      <c r="M63" s="675"/>
      <c r="N63" s="216">
        <v>0</v>
      </c>
      <c r="O63" s="158"/>
    </row>
    <row r="64" spans="1:15" ht="15.75" hidden="1" customHeight="1" x14ac:dyDescent="0.25">
      <c r="A64" s="52" t="s">
        <v>401</v>
      </c>
      <c r="B64" s="692" t="s">
        <v>453</v>
      </c>
      <c r="C64" s="693"/>
      <c r="D64" s="693"/>
      <c r="E64" s="693"/>
      <c r="F64" s="693"/>
      <c r="G64" s="693"/>
      <c r="H64" s="693"/>
      <c r="I64" s="694"/>
      <c r="J64" s="88"/>
      <c r="K64" s="89"/>
      <c r="L64" s="90"/>
      <c r="M64" s="90"/>
      <c r="N64" s="216"/>
      <c r="O64" s="1"/>
    </row>
    <row r="65" spans="1:15" ht="40.5" hidden="1" customHeight="1" x14ac:dyDescent="0.25">
      <c r="A65" s="52" t="s">
        <v>401</v>
      </c>
      <c r="B65" s="692" t="s">
        <v>477</v>
      </c>
      <c r="C65" s="693"/>
      <c r="D65" s="693"/>
      <c r="E65" s="693"/>
      <c r="F65" s="693"/>
      <c r="G65" s="693"/>
      <c r="H65" s="693"/>
      <c r="I65" s="694"/>
      <c r="J65" s="674"/>
      <c r="K65" s="675"/>
      <c r="L65" s="674">
        <v>0</v>
      </c>
      <c r="M65" s="675"/>
      <c r="N65" s="216">
        <v>0</v>
      </c>
      <c r="O65" s="158"/>
    </row>
    <row r="66" spans="1:15" ht="39.75" hidden="1" customHeight="1" x14ac:dyDescent="0.25">
      <c r="A66" s="52" t="s">
        <v>403</v>
      </c>
      <c r="B66" s="692" t="s">
        <v>478</v>
      </c>
      <c r="C66" s="693"/>
      <c r="D66" s="693"/>
      <c r="E66" s="693"/>
      <c r="F66" s="693"/>
      <c r="G66" s="693"/>
      <c r="H66" s="693"/>
      <c r="I66" s="694"/>
      <c r="J66" s="674"/>
      <c r="K66" s="675"/>
      <c r="L66" s="674">
        <v>0</v>
      </c>
      <c r="M66" s="675"/>
      <c r="N66" s="216">
        <v>0</v>
      </c>
      <c r="O66" s="158"/>
    </row>
    <row r="67" spans="1:15" ht="36" hidden="1" customHeight="1" x14ac:dyDescent="0.25">
      <c r="A67" s="52" t="s">
        <v>405</v>
      </c>
      <c r="B67" s="692" t="s">
        <v>480</v>
      </c>
      <c r="C67" s="693"/>
      <c r="D67" s="693"/>
      <c r="E67" s="693"/>
      <c r="F67" s="693"/>
      <c r="G67" s="693"/>
      <c r="H67" s="693"/>
      <c r="I67" s="694"/>
      <c r="J67" s="674"/>
      <c r="K67" s="675"/>
      <c r="L67" s="674">
        <v>0</v>
      </c>
      <c r="M67" s="675"/>
      <c r="N67" s="216">
        <v>0</v>
      </c>
      <c r="O67" s="158"/>
    </row>
    <row r="68" spans="1:15" ht="33" hidden="1" customHeight="1" x14ac:dyDescent="0.25">
      <c r="A68" s="52" t="s">
        <v>406</v>
      </c>
      <c r="B68" s="692" t="s">
        <v>484</v>
      </c>
      <c r="C68" s="693"/>
      <c r="D68" s="693"/>
      <c r="E68" s="693"/>
      <c r="F68" s="693"/>
      <c r="G68" s="693"/>
      <c r="H68" s="693"/>
      <c r="I68" s="694"/>
      <c r="J68" s="674"/>
      <c r="K68" s="675"/>
      <c r="L68" s="674">
        <v>0</v>
      </c>
      <c r="M68" s="675"/>
      <c r="N68" s="216">
        <v>0</v>
      </c>
      <c r="O68" s="158"/>
    </row>
    <row r="69" spans="1:15" ht="15.75" hidden="1" customHeight="1" x14ac:dyDescent="0.25">
      <c r="A69" s="52" t="s">
        <v>407</v>
      </c>
      <c r="B69" s="692" t="s">
        <v>490</v>
      </c>
      <c r="C69" s="693"/>
      <c r="D69" s="693"/>
      <c r="E69" s="693"/>
      <c r="F69" s="693"/>
      <c r="G69" s="693"/>
      <c r="H69" s="693"/>
      <c r="I69" s="694"/>
      <c r="J69" s="674"/>
      <c r="K69" s="675"/>
      <c r="L69" s="674">
        <v>0</v>
      </c>
      <c r="M69" s="675"/>
      <c r="N69" s="216">
        <v>0</v>
      </c>
      <c r="O69" s="158"/>
    </row>
    <row r="70" spans="1:15" ht="15.75" hidden="1" customHeight="1" x14ac:dyDescent="0.25">
      <c r="A70" s="52" t="s">
        <v>409</v>
      </c>
      <c r="B70" s="692"/>
      <c r="C70" s="693"/>
      <c r="D70" s="693"/>
      <c r="E70" s="693"/>
      <c r="F70" s="693"/>
      <c r="G70" s="693"/>
      <c r="H70" s="693"/>
      <c r="I70" s="694"/>
      <c r="J70" s="88"/>
      <c r="K70" s="89"/>
      <c r="L70" s="90"/>
      <c r="M70" s="90"/>
      <c r="N70" s="216"/>
      <c r="O70" s="1"/>
    </row>
    <row r="71" spans="1:15" ht="15.75" hidden="1" customHeight="1" x14ac:dyDescent="0.25">
      <c r="A71" s="52" t="s">
        <v>451</v>
      </c>
      <c r="B71" s="692"/>
      <c r="C71" s="693"/>
      <c r="D71" s="693"/>
      <c r="E71" s="693"/>
      <c r="F71" s="693"/>
      <c r="G71" s="693"/>
      <c r="H71" s="693"/>
      <c r="I71" s="694"/>
      <c r="J71" s="88"/>
      <c r="K71" s="89"/>
      <c r="L71" s="90"/>
      <c r="M71" s="90"/>
      <c r="N71" s="216"/>
      <c r="O71" s="1"/>
    </row>
    <row r="72" spans="1:15" s="54" customFormat="1" ht="15.75" x14ac:dyDescent="0.25">
      <c r="A72" s="53"/>
      <c r="B72" s="677" t="s">
        <v>334</v>
      </c>
      <c r="C72" s="678"/>
      <c r="D72" s="678"/>
      <c r="E72" s="678"/>
      <c r="F72" s="678"/>
      <c r="G72" s="678"/>
      <c r="H72" s="678"/>
      <c r="I72" s="679"/>
      <c r="J72" s="683">
        <f>SUM(J61:K71)</f>
        <v>230562.46</v>
      </c>
      <c r="K72" s="684"/>
      <c r="L72" s="711">
        <f>SUM(L61:M71)</f>
        <v>0</v>
      </c>
      <c r="M72" s="711"/>
      <c r="N72" s="217">
        <f>SUM(N61:O71)</f>
        <v>0</v>
      </c>
      <c r="O72" s="159"/>
    </row>
    <row r="73" spans="1:15" ht="15.75" x14ac:dyDescent="0.25">
      <c r="A73" s="43"/>
      <c r="B73" s="43"/>
      <c r="C73" s="43"/>
      <c r="D73" s="43"/>
      <c r="E73" s="43"/>
      <c r="F73" s="43"/>
      <c r="G73" s="43"/>
      <c r="H73" s="43"/>
      <c r="I73" s="43"/>
      <c r="J73" s="43"/>
      <c r="K73" s="43"/>
      <c r="L73" s="43"/>
      <c r="M73" s="43"/>
      <c r="N73" s="43"/>
    </row>
  </sheetData>
  <mergeCells count="190">
    <mergeCell ref="A1:N1"/>
    <mergeCell ref="A7:C7"/>
    <mergeCell ref="A9:N9"/>
    <mergeCell ref="B11:E11"/>
    <mergeCell ref="F11:G11"/>
    <mergeCell ref="I11:J11"/>
    <mergeCell ref="K11:L11"/>
    <mergeCell ref="M11:N11"/>
    <mergeCell ref="B12:E12"/>
    <mergeCell ref="F12:G12"/>
    <mergeCell ref="I12:J12"/>
    <mergeCell ref="K12:L12"/>
    <mergeCell ref="M12:N12"/>
    <mergeCell ref="B13:E13"/>
    <mergeCell ref="F13:G13"/>
    <mergeCell ref="I13:J13"/>
    <mergeCell ref="K13:L13"/>
    <mergeCell ref="M13:N13"/>
    <mergeCell ref="B14:E14"/>
    <mergeCell ref="F14:G14"/>
    <mergeCell ref="I14:J14"/>
    <mergeCell ref="K14:L14"/>
    <mergeCell ref="M14:N14"/>
    <mergeCell ref="B15:E15"/>
    <mergeCell ref="F15:G15"/>
    <mergeCell ref="I15:J15"/>
    <mergeCell ref="K15:L15"/>
    <mergeCell ref="M15:N15"/>
    <mergeCell ref="B16:E16"/>
    <mergeCell ref="F16:G16"/>
    <mergeCell ref="I16:J16"/>
    <mergeCell ref="K16:L16"/>
    <mergeCell ref="M16:N16"/>
    <mergeCell ref="B17:E17"/>
    <mergeCell ref="F17:G17"/>
    <mergeCell ref="I17:J17"/>
    <mergeCell ref="K17:L17"/>
    <mergeCell ref="M17:N17"/>
    <mergeCell ref="B18:E18"/>
    <mergeCell ref="F18:G18"/>
    <mergeCell ref="I18:J18"/>
    <mergeCell ref="K18:L18"/>
    <mergeCell ref="M18:N18"/>
    <mergeCell ref="B19:E19"/>
    <mergeCell ref="F19:G19"/>
    <mergeCell ref="I19:J19"/>
    <mergeCell ref="K19:L19"/>
    <mergeCell ref="M19:N19"/>
    <mergeCell ref="B20:E20"/>
    <mergeCell ref="F20:G20"/>
    <mergeCell ref="I20:J20"/>
    <mergeCell ref="K20:L20"/>
    <mergeCell ref="M20:N20"/>
    <mergeCell ref="B21:E21"/>
    <mergeCell ref="F21:G21"/>
    <mergeCell ref="I21:J21"/>
    <mergeCell ref="K21:L21"/>
    <mergeCell ref="M21:N21"/>
    <mergeCell ref="B22:E22"/>
    <mergeCell ref="F22:G22"/>
    <mergeCell ref="I22:J22"/>
    <mergeCell ref="K22:L22"/>
    <mergeCell ref="M22:N22"/>
    <mergeCell ref="B23:E23"/>
    <mergeCell ref="I23:J23"/>
    <mergeCell ref="K23:L23"/>
    <mergeCell ref="M23:N23"/>
    <mergeCell ref="B24:E24"/>
    <mergeCell ref="F24:G24"/>
    <mergeCell ref="I24:J24"/>
    <mergeCell ref="K24:L24"/>
    <mergeCell ref="M24:N24"/>
    <mergeCell ref="B25:E25"/>
    <mergeCell ref="F25:G25"/>
    <mergeCell ref="I25:J25"/>
    <mergeCell ref="K25:L25"/>
    <mergeCell ref="M25:N25"/>
    <mergeCell ref="B31:I31"/>
    <mergeCell ref="J31:K31"/>
    <mergeCell ref="L31:N31"/>
    <mergeCell ref="B32:I32"/>
    <mergeCell ref="J32:K32"/>
    <mergeCell ref="L32:N32"/>
    <mergeCell ref="A27:O27"/>
    <mergeCell ref="B29:I29"/>
    <mergeCell ref="J29:K29"/>
    <mergeCell ref="L29:N29"/>
    <mergeCell ref="B30:I30"/>
    <mergeCell ref="J30:K30"/>
    <mergeCell ref="L30:N30"/>
    <mergeCell ref="B35:I35"/>
    <mergeCell ref="J35:K35"/>
    <mergeCell ref="L35:N35"/>
    <mergeCell ref="B36:I36"/>
    <mergeCell ref="J36:K36"/>
    <mergeCell ref="L36:N36"/>
    <mergeCell ref="B33:I33"/>
    <mergeCell ref="J33:K33"/>
    <mergeCell ref="L33:N33"/>
    <mergeCell ref="B34:I34"/>
    <mergeCell ref="J34:K34"/>
    <mergeCell ref="L34:N34"/>
    <mergeCell ref="B39:I39"/>
    <mergeCell ref="J39:K39"/>
    <mergeCell ref="L39:N39"/>
    <mergeCell ref="B40:I40"/>
    <mergeCell ref="J40:K40"/>
    <mergeCell ref="L40:N40"/>
    <mergeCell ref="B37:I37"/>
    <mergeCell ref="J37:K37"/>
    <mergeCell ref="L37:N37"/>
    <mergeCell ref="B38:I38"/>
    <mergeCell ref="J38:K38"/>
    <mergeCell ref="L38:N38"/>
    <mergeCell ref="B43:I43"/>
    <mergeCell ref="J43:K43"/>
    <mergeCell ref="L43:N43"/>
    <mergeCell ref="A45:O45"/>
    <mergeCell ref="B47:I47"/>
    <mergeCell ref="J47:K47"/>
    <mergeCell ref="L47:N47"/>
    <mergeCell ref="B41:I41"/>
    <mergeCell ref="J41:K41"/>
    <mergeCell ref="L41:N41"/>
    <mergeCell ref="B42:I42"/>
    <mergeCell ref="J42:K42"/>
    <mergeCell ref="L42:N42"/>
    <mergeCell ref="B50:I50"/>
    <mergeCell ref="J50:K50"/>
    <mergeCell ref="L50:N50"/>
    <mergeCell ref="B51:I51"/>
    <mergeCell ref="J51:K51"/>
    <mergeCell ref="L51:N51"/>
    <mergeCell ref="B48:I48"/>
    <mergeCell ref="J48:K48"/>
    <mergeCell ref="L48:N48"/>
    <mergeCell ref="B49:I49"/>
    <mergeCell ref="J49:K49"/>
    <mergeCell ref="L49:N49"/>
    <mergeCell ref="B54:I54"/>
    <mergeCell ref="J54:K54"/>
    <mergeCell ref="L54:N54"/>
    <mergeCell ref="B55:I55"/>
    <mergeCell ref="J55:K55"/>
    <mergeCell ref="L55:N55"/>
    <mergeCell ref="B52:I52"/>
    <mergeCell ref="J52:K52"/>
    <mergeCell ref="L52:N52"/>
    <mergeCell ref="B53:I53"/>
    <mergeCell ref="J53:K53"/>
    <mergeCell ref="L53:N53"/>
    <mergeCell ref="J65:K65"/>
    <mergeCell ref="L65:M65"/>
    <mergeCell ref="B61:I61"/>
    <mergeCell ref="J61:K61"/>
    <mergeCell ref="L61:M61"/>
    <mergeCell ref="B62:I62"/>
    <mergeCell ref="J62:K62"/>
    <mergeCell ref="L62:M62"/>
    <mergeCell ref="B56:I56"/>
    <mergeCell ref="J56:K56"/>
    <mergeCell ref="L56:N56"/>
    <mergeCell ref="A58:N58"/>
    <mergeCell ref="B60:I60"/>
    <mergeCell ref="J60:K60"/>
    <mergeCell ref="L60:M60"/>
    <mergeCell ref="B70:I70"/>
    <mergeCell ref="B71:I71"/>
    <mergeCell ref="B72:I72"/>
    <mergeCell ref="J72:K72"/>
    <mergeCell ref="L72:M72"/>
    <mergeCell ref="A3:E3"/>
    <mergeCell ref="H3:M5"/>
    <mergeCell ref="B68:I68"/>
    <mergeCell ref="J68:K68"/>
    <mergeCell ref="L68:M68"/>
    <mergeCell ref="B69:I69"/>
    <mergeCell ref="J69:K69"/>
    <mergeCell ref="L69:M69"/>
    <mergeCell ref="B66:I66"/>
    <mergeCell ref="J66:K66"/>
    <mergeCell ref="L66:M66"/>
    <mergeCell ref="B67:I67"/>
    <mergeCell ref="J67:K67"/>
    <mergeCell ref="L67:M67"/>
    <mergeCell ref="B63:I63"/>
    <mergeCell ref="J63:K63"/>
    <mergeCell ref="L63:M63"/>
    <mergeCell ref="B64:I64"/>
    <mergeCell ref="B65:I65"/>
  </mergeCells>
  <pageMargins left="0.70866141732283472" right="0.70866141732283472" top="0.74803149606299213" bottom="0.74803149606299213" header="0.31496062992125984" footer="0.31496062992125984"/>
  <pageSetup paperSize="9" scale="54" orientation="landscape"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9</vt:i4>
      </vt:variant>
      <vt:variant>
        <vt:lpstr>Именованные диапазоны</vt:lpstr>
      </vt:variant>
      <vt:variant>
        <vt:i4>10</vt:i4>
      </vt:variant>
    </vt:vector>
  </HeadingPairs>
  <TitlesOfParts>
    <vt:vector size="19" baseType="lpstr">
      <vt:lpstr>Раздел1</vt:lpstr>
      <vt:lpstr>Раздел2 (2)</vt:lpstr>
      <vt:lpstr>заработная плата 111</vt:lpstr>
      <vt:lpstr>налоги 119 </vt:lpstr>
      <vt:lpstr>закупки обл 611</vt:lpstr>
      <vt:lpstr>налоги 290</vt:lpstr>
      <vt:lpstr>закупки мест 611</vt:lpstr>
      <vt:lpstr>закупки вб</vt:lpstr>
      <vt:lpstr>закупки мест 612</vt:lpstr>
      <vt:lpstr>Раздел1!Заголовки_для_печати</vt:lpstr>
      <vt:lpstr>'Раздел2 (2)'!Заголовки_для_печати</vt:lpstr>
      <vt:lpstr>'закупки вб'!Область_печати</vt:lpstr>
      <vt:lpstr>'закупки мест 611'!Область_печати</vt:lpstr>
      <vt:lpstr>'закупки мест 612'!Область_печати</vt:lpstr>
      <vt:lpstr>'закупки обл 611'!Область_печати</vt:lpstr>
      <vt:lpstr>'заработная плата 111'!Область_печати</vt:lpstr>
      <vt:lpstr>'налоги 119 '!Область_печати</vt:lpstr>
      <vt:lpstr>Раздел1!Область_печати</vt:lpstr>
      <vt:lpstr>'Раздел2 (2)'!Область_печати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description>Подготовлено экспертами Актион-МЦФЭР</dc:description>
  <cp:lastModifiedBy/>
  <dcterms:created xsi:type="dcterms:W3CDTF">2022-09-27T11:38:37Z</dcterms:created>
  <dcterms:modified xsi:type="dcterms:W3CDTF">2026-04-02T16:26:20Z</dcterms:modified>
</cp:coreProperties>
</file>